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.03 - Výsadby" sheetId="2" r:id="rId2"/>
    <sheet name="SO.03.1 - Následná péče o..." sheetId="3" r:id="rId3"/>
    <sheet name="SO.03.2 - Následná péče o..." sheetId="4" r:id="rId4"/>
    <sheet name="SO.03.3 - Následná péče o..." sheetId="5" r:id="rId5"/>
    <sheet name="VON - Vedlejší a ostatní ..." sheetId="6" r:id="rId6"/>
    <sheet name="Pokyny pro vyplnění" sheetId="7" r:id="rId7"/>
  </sheets>
  <definedNames>
    <definedName name="_xlnm.Print_Area" localSheetId="0">'Rekapitulace stavby'!$D$4:$AO$36,'Rekapitulace stavby'!$C$42:$AQ$61</definedName>
    <definedName name="_xlnm.Print_Titles" localSheetId="0">'Rekapitulace stavby'!$52:$52</definedName>
    <definedName name="_xlnm._FilterDatabase" localSheetId="1" hidden="1">'SO.03 - Výsadby'!$C$87:$K$182</definedName>
    <definedName name="_xlnm.Print_Area" localSheetId="1">'SO.03 - Výsadby'!$C$4:$J$41,'SO.03 - Výsadby'!$C$47:$J$67,'SO.03 - Výsadby'!$C$73:$K$182</definedName>
    <definedName name="_xlnm.Print_Titles" localSheetId="1">'SO.03 - Výsadby'!$87:$87</definedName>
    <definedName name="_xlnm._FilterDatabase" localSheetId="2" hidden="1">'SO.03.1 - Následná péče o...'!$C$88:$K$130</definedName>
    <definedName name="_xlnm.Print_Area" localSheetId="2">'SO.03.1 - Následná péče o...'!$C$4:$J$41,'SO.03.1 - Následná péče o...'!$C$47:$J$68,'SO.03.1 - Následná péče o...'!$C$74:$K$130</definedName>
    <definedName name="_xlnm.Print_Titles" localSheetId="2">'SO.03.1 - Následná péče o...'!$88:$88</definedName>
    <definedName name="_xlnm._FilterDatabase" localSheetId="3" hidden="1">'SO.03.2 - Následná péče o...'!$C$88:$K$130</definedName>
    <definedName name="_xlnm.Print_Area" localSheetId="3">'SO.03.2 - Následná péče o...'!$C$4:$J$41,'SO.03.2 - Následná péče o...'!$C$47:$J$68,'SO.03.2 - Následná péče o...'!$C$74:$K$130</definedName>
    <definedName name="_xlnm.Print_Titles" localSheetId="3">'SO.03.2 - Následná péče o...'!$88:$88</definedName>
    <definedName name="_xlnm._FilterDatabase" localSheetId="4" hidden="1">'SO.03.3 - Následná péče o...'!$C$88:$K$130</definedName>
    <definedName name="_xlnm.Print_Area" localSheetId="4">'SO.03.3 - Následná péče o...'!$C$4:$J$41,'SO.03.3 - Následná péče o...'!$C$47:$J$68,'SO.03.3 - Následná péče o...'!$C$74:$K$130</definedName>
    <definedName name="_xlnm.Print_Titles" localSheetId="4">'SO.03.3 - Následná péče o...'!$88:$88</definedName>
    <definedName name="_xlnm._FilterDatabase" localSheetId="5" hidden="1">'VON - Vedlejší a ostatní ...'!$C$81:$K$92</definedName>
    <definedName name="_xlnm.Print_Area" localSheetId="5">'VON - Vedlejší a ostatní ...'!$C$4:$J$39,'VON - Vedlejší a ostatní ...'!$C$45:$J$63,'VON - Vedlejší a ostatní ...'!$C$69:$K$92</definedName>
    <definedName name="_xlnm.Print_Titles" localSheetId="5">'VON - Vedlejší a ostatní ...'!$81:$81</definedName>
    <definedName name="_xlnm.Print_Area" localSheetId="6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6" l="1" r="J37"/>
  <c r="J36"/>
  <c i="1" r="AY60"/>
  <c i="6" r="J35"/>
  <c i="1" r="AX60"/>
  <c i="6" r="BI90"/>
  <c r="BH90"/>
  <c r="BG90"/>
  <c r="BF90"/>
  <c r="T90"/>
  <c r="R90"/>
  <c r="P90"/>
  <c r="BI88"/>
  <c r="BH88"/>
  <c r="BG88"/>
  <c r="BF88"/>
  <c r="T88"/>
  <c r="R88"/>
  <c r="P88"/>
  <c r="BI85"/>
  <c r="BH85"/>
  <c r="BG85"/>
  <c r="BF85"/>
  <c r="T85"/>
  <c r="T84"/>
  <c r="R85"/>
  <c r="R84"/>
  <c r="P85"/>
  <c r="P84"/>
  <c r="J79"/>
  <c r="J78"/>
  <c r="F76"/>
  <c r="E74"/>
  <c r="J55"/>
  <c r="J54"/>
  <c r="F52"/>
  <c r="E50"/>
  <c r="J18"/>
  <c r="E18"/>
  <c r="F55"/>
  <c r="J17"/>
  <c r="J15"/>
  <c r="E15"/>
  <c r="F54"/>
  <c r="J14"/>
  <c r="J12"/>
  <c r="J76"/>
  <c r="E7"/>
  <c r="E72"/>
  <c i="5" r="J39"/>
  <c r="J38"/>
  <c i="1" r="AY59"/>
  <c i="5" r="J37"/>
  <c i="1" r="AX59"/>
  <c i="5" r="BI128"/>
  <c r="BH128"/>
  <c r="BG128"/>
  <c r="BF128"/>
  <c r="T128"/>
  <c r="T127"/>
  <c r="R128"/>
  <c r="R127"/>
  <c r="P128"/>
  <c r="P127"/>
  <c r="BI124"/>
  <c r="BH124"/>
  <c r="BG124"/>
  <c r="BF124"/>
  <c r="T124"/>
  <c r="R124"/>
  <c r="P124"/>
  <c r="BI119"/>
  <c r="BH119"/>
  <c r="BG119"/>
  <c r="BF119"/>
  <c r="T119"/>
  <c r="R119"/>
  <c r="P119"/>
  <c r="BI113"/>
  <c r="BH113"/>
  <c r="BG113"/>
  <c r="BF113"/>
  <c r="T113"/>
  <c r="R113"/>
  <c r="P113"/>
  <c r="BI108"/>
  <c r="BH108"/>
  <c r="BG108"/>
  <c r="BF108"/>
  <c r="T108"/>
  <c r="R108"/>
  <c r="P108"/>
  <c r="BI102"/>
  <c r="BH102"/>
  <c r="BG102"/>
  <c r="BF102"/>
  <c r="T102"/>
  <c r="R102"/>
  <c r="P102"/>
  <c r="BI96"/>
  <c r="BH96"/>
  <c r="BG96"/>
  <c r="BF96"/>
  <c r="T96"/>
  <c r="R96"/>
  <c r="P96"/>
  <c r="BI92"/>
  <c r="BH92"/>
  <c r="BG92"/>
  <c r="BF92"/>
  <c r="T92"/>
  <c r="T91"/>
  <c r="R92"/>
  <c r="R91"/>
  <c r="P92"/>
  <c r="P91"/>
  <c r="J86"/>
  <c r="J85"/>
  <c r="F85"/>
  <c r="F83"/>
  <c r="E81"/>
  <c r="J59"/>
  <c r="J58"/>
  <c r="F58"/>
  <c r="F56"/>
  <c r="E54"/>
  <c r="J20"/>
  <c r="E20"/>
  <c r="F86"/>
  <c r="J19"/>
  <c r="J14"/>
  <c r="J83"/>
  <c r="E7"/>
  <c r="E50"/>
  <c i="4" r="J39"/>
  <c r="J38"/>
  <c i="1" r="AY58"/>
  <c i="4" r="J37"/>
  <c i="1" r="AX58"/>
  <c i="4" r="BI128"/>
  <c r="BH128"/>
  <c r="BG128"/>
  <c r="BF128"/>
  <c r="T128"/>
  <c r="T127"/>
  <c r="R128"/>
  <c r="R127"/>
  <c r="P128"/>
  <c r="P127"/>
  <c r="BI124"/>
  <c r="BH124"/>
  <c r="BG124"/>
  <c r="BF124"/>
  <c r="T124"/>
  <c r="R124"/>
  <c r="P124"/>
  <c r="BI119"/>
  <c r="BH119"/>
  <c r="BG119"/>
  <c r="BF119"/>
  <c r="T119"/>
  <c r="R119"/>
  <c r="P119"/>
  <c r="BI113"/>
  <c r="BH113"/>
  <c r="BG113"/>
  <c r="BF113"/>
  <c r="T113"/>
  <c r="R113"/>
  <c r="P113"/>
  <c r="BI108"/>
  <c r="BH108"/>
  <c r="BG108"/>
  <c r="BF108"/>
  <c r="T108"/>
  <c r="R108"/>
  <c r="P108"/>
  <c r="BI102"/>
  <c r="BH102"/>
  <c r="BG102"/>
  <c r="BF102"/>
  <c r="T102"/>
  <c r="R102"/>
  <c r="P102"/>
  <c r="BI96"/>
  <c r="BH96"/>
  <c r="BG96"/>
  <c r="BF96"/>
  <c r="T96"/>
  <c r="R96"/>
  <c r="P96"/>
  <c r="BI92"/>
  <c r="BH92"/>
  <c r="BG92"/>
  <c r="BF92"/>
  <c r="T92"/>
  <c r="T91"/>
  <c r="R92"/>
  <c r="R91"/>
  <c r="P92"/>
  <c r="P91"/>
  <c r="J86"/>
  <c r="J85"/>
  <c r="F85"/>
  <c r="F83"/>
  <c r="E81"/>
  <c r="J59"/>
  <c r="J58"/>
  <c r="F58"/>
  <c r="F56"/>
  <c r="E54"/>
  <c r="J20"/>
  <c r="E20"/>
  <c r="F86"/>
  <c r="J19"/>
  <c r="J14"/>
  <c r="J83"/>
  <c r="E7"/>
  <c r="E77"/>
  <c i="3" r="J39"/>
  <c r="J38"/>
  <c i="1" r="AY57"/>
  <c i="3" r="J37"/>
  <c i="1" r="AX57"/>
  <c i="3" r="BI128"/>
  <c r="BH128"/>
  <c r="BG128"/>
  <c r="BF128"/>
  <c r="T128"/>
  <c r="T127"/>
  <c r="R128"/>
  <c r="R127"/>
  <c r="P128"/>
  <c r="P127"/>
  <c r="BI124"/>
  <c r="BH124"/>
  <c r="BG124"/>
  <c r="BF124"/>
  <c r="T124"/>
  <c r="R124"/>
  <c r="P124"/>
  <c r="BI119"/>
  <c r="BH119"/>
  <c r="BG119"/>
  <c r="BF119"/>
  <c r="T119"/>
  <c r="R119"/>
  <c r="P119"/>
  <c r="BI113"/>
  <c r="BH113"/>
  <c r="BG113"/>
  <c r="BF113"/>
  <c r="T113"/>
  <c r="R113"/>
  <c r="P113"/>
  <c r="BI108"/>
  <c r="BH108"/>
  <c r="BG108"/>
  <c r="BF108"/>
  <c r="T108"/>
  <c r="R108"/>
  <c r="P108"/>
  <c r="BI102"/>
  <c r="BH102"/>
  <c r="BG102"/>
  <c r="BF102"/>
  <c r="T102"/>
  <c r="R102"/>
  <c r="P102"/>
  <c r="BI96"/>
  <c r="BH96"/>
  <c r="BG96"/>
  <c r="BF96"/>
  <c r="T96"/>
  <c r="R96"/>
  <c r="P96"/>
  <c r="BI92"/>
  <c r="BH92"/>
  <c r="BG92"/>
  <c r="BF92"/>
  <c r="T92"/>
  <c r="T91"/>
  <c r="R92"/>
  <c r="R91"/>
  <c r="P92"/>
  <c r="P91"/>
  <c r="J86"/>
  <c r="J85"/>
  <c r="F85"/>
  <c r="F83"/>
  <c r="E81"/>
  <c r="J59"/>
  <c r="J58"/>
  <c r="F58"/>
  <c r="F56"/>
  <c r="E54"/>
  <c r="J20"/>
  <c r="E20"/>
  <c r="F59"/>
  <c r="J19"/>
  <c r="J14"/>
  <c r="J56"/>
  <c r="E7"/>
  <c r="E77"/>
  <c i="2" r="J39"/>
  <c r="J38"/>
  <c i="1" r="AY56"/>
  <c i="2" r="J37"/>
  <c i="1" r="AX56"/>
  <c i="2" r="BI180"/>
  <c r="BH180"/>
  <c r="BG180"/>
  <c r="BF180"/>
  <c r="T180"/>
  <c r="T179"/>
  <c r="R180"/>
  <c r="R179"/>
  <c r="P180"/>
  <c r="P179"/>
  <c r="BI175"/>
  <c r="BH175"/>
  <c r="BG175"/>
  <c r="BF175"/>
  <c r="T175"/>
  <c r="R175"/>
  <c r="P175"/>
  <c r="BI171"/>
  <c r="BH171"/>
  <c r="BG171"/>
  <c r="BF171"/>
  <c r="T171"/>
  <c r="R171"/>
  <c r="P171"/>
  <c r="BI165"/>
  <c r="BH165"/>
  <c r="BG165"/>
  <c r="BF165"/>
  <c r="T165"/>
  <c r="R165"/>
  <c r="P165"/>
  <c r="BI160"/>
  <c r="BH160"/>
  <c r="BG160"/>
  <c r="BF160"/>
  <c r="T160"/>
  <c r="R160"/>
  <c r="P160"/>
  <c r="BI154"/>
  <c r="BH154"/>
  <c r="BG154"/>
  <c r="BF154"/>
  <c r="T154"/>
  <c r="R154"/>
  <c r="P154"/>
  <c r="BI150"/>
  <c r="BH150"/>
  <c r="BG150"/>
  <c r="BF150"/>
  <c r="T150"/>
  <c r="R150"/>
  <c r="P150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4"/>
  <c r="BH114"/>
  <c r="BG114"/>
  <c r="BF114"/>
  <c r="T114"/>
  <c r="R114"/>
  <c r="P114"/>
  <c r="BI111"/>
  <c r="BH111"/>
  <c r="BG111"/>
  <c r="BF111"/>
  <c r="T111"/>
  <c r="R111"/>
  <c r="P111"/>
  <c r="BI104"/>
  <c r="BH104"/>
  <c r="BG104"/>
  <c r="BF104"/>
  <c r="T104"/>
  <c r="R104"/>
  <c r="P104"/>
  <c r="BI98"/>
  <c r="BH98"/>
  <c r="BG98"/>
  <c r="BF98"/>
  <c r="T98"/>
  <c r="R98"/>
  <c r="P98"/>
  <c r="BI91"/>
  <c r="BH91"/>
  <c r="BG91"/>
  <c r="BF91"/>
  <c r="T91"/>
  <c r="R91"/>
  <c r="P91"/>
  <c r="J85"/>
  <c r="J84"/>
  <c r="F84"/>
  <c r="F82"/>
  <c r="E80"/>
  <c r="J59"/>
  <c r="J58"/>
  <c r="F58"/>
  <c r="F56"/>
  <c r="E54"/>
  <c r="J20"/>
  <c r="E20"/>
  <c r="F85"/>
  <c r="J19"/>
  <c r="J14"/>
  <c r="J82"/>
  <c r="E7"/>
  <c r="E50"/>
  <c i="1" r="L50"/>
  <c r="AM50"/>
  <c r="AM49"/>
  <c r="L49"/>
  <c r="AM47"/>
  <c r="L47"/>
  <c r="L45"/>
  <c r="L44"/>
  <c i="3" r="BK92"/>
  <c i="2" r="J150"/>
  <c i="5" r="J124"/>
  <c i="3" r="BK128"/>
  <c r="BK102"/>
  <c i="4" r="BK92"/>
  <c i="2" r="BK150"/>
  <c i="4" r="BK119"/>
  <c i="5" r="J108"/>
  <c i="2" r="BK127"/>
  <c i="4" r="BK96"/>
  <c i="6" r="BK85"/>
  <c i="2" r="J131"/>
  <c r="J171"/>
  <c i="5" r="J119"/>
  <c i="2" r="BK180"/>
  <c r="J165"/>
  <c r="BK131"/>
  <c r="J139"/>
  <c i="3" r="J119"/>
  <c i="4" r="BK102"/>
  <c r="BK113"/>
  <c i="2" r="J180"/>
  <c r="J129"/>
  <c i="4" r="J96"/>
  <c i="5" r="BK108"/>
  <c r="J113"/>
  <c i="3" r="J92"/>
  <c i="5" r="J96"/>
  <c i="2" r="J123"/>
  <c i="5" r="BK113"/>
  <c i="2" r="J119"/>
  <c i="5" r="J102"/>
  <c i="2" r="BK125"/>
  <c i="5" r="BK102"/>
  <c r="BK128"/>
  <c i="2" r="BK135"/>
  <c r="BK143"/>
  <c i="6" r="J85"/>
  <c i="2" r="BK129"/>
  <c r="BK111"/>
  <c r="BK123"/>
  <c r="BK104"/>
  <c i="4" r="BK128"/>
  <c i="5" r="J128"/>
  <c i="2" r="J175"/>
  <c i="6" r="J88"/>
  <c i="1" r="AS55"/>
  <c i="4" r="J113"/>
  <c i="3" r="J128"/>
  <c i="2" r="J143"/>
  <c r="J154"/>
  <c i="3" r="BK119"/>
  <c i="4" r="J119"/>
  <c r="J124"/>
  <c i="2" r="BK133"/>
  <c i="3" r="BK124"/>
  <c i="2" r="J160"/>
  <c r="J121"/>
  <c i="3" r="J102"/>
  <c i="2" r="BK165"/>
  <c r="BK114"/>
  <c r="J114"/>
  <c i="5" r="BK92"/>
  <c i="4" r="J92"/>
  <c i="3" r="J108"/>
  <c i="2" r="BK154"/>
  <c r="BK137"/>
  <c i="5" r="J92"/>
  <c i="2" r="J127"/>
  <c i="4" r="J128"/>
  <c i="2" r="BK141"/>
  <c i="3" r="BK96"/>
  <c i="2" r="BK98"/>
  <c r="J135"/>
  <c r="BK160"/>
  <c i="6" r="BK90"/>
  <c i="2" r="J125"/>
  <c i="3" r="J124"/>
  <c i="2" r="BK119"/>
  <c r="BK171"/>
  <c i="3" r="J113"/>
  <c i="2" r="J133"/>
  <c r="BK175"/>
  <c i="3" r="BK108"/>
  <c i="2" r="BK91"/>
  <c r="BK139"/>
  <c r="J111"/>
  <c r="BK121"/>
  <c r="J91"/>
  <c r="J137"/>
  <c i="6" r="BK88"/>
  <c i="4" r="BK108"/>
  <c i="5" r="BK124"/>
  <c i="4" r="J108"/>
  <c r="J102"/>
  <c i="3" r="BK113"/>
  <c i="2" r="J98"/>
  <c i="5" r="BK96"/>
  <c i="6" r="J90"/>
  <c i="4" r="BK124"/>
  <c i="2" r="J141"/>
  <c r="J104"/>
  <c i="3" r="J96"/>
  <c i="5" r="BK119"/>
  <c i="4" l="1" r="T95"/>
  <c r="T90"/>
  <c r="T89"/>
  <c r="R95"/>
  <c r="R90"/>
  <c r="R89"/>
  <c i="2" r="R90"/>
  <c r="R89"/>
  <c r="R88"/>
  <c r="P90"/>
  <c r="P89"/>
  <c r="P88"/>
  <c i="1" r="AU56"/>
  <c i="5" r="BK95"/>
  <c r="J95"/>
  <c r="J66"/>
  <c i="4" r="BK95"/>
  <c r="J95"/>
  <c r="J66"/>
  <c i="3" r="BK95"/>
  <c r="J95"/>
  <c r="J66"/>
  <c i="5" r="P95"/>
  <c r="P90"/>
  <c r="P89"/>
  <c i="1" r="AU59"/>
  <c i="2" r="T90"/>
  <c r="T89"/>
  <c r="T88"/>
  <c i="6" r="BK87"/>
  <c r="J87"/>
  <c r="J62"/>
  <c i="3" r="T95"/>
  <c r="T90"/>
  <c r="T89"/>
  <c i="5" r="R95"/>
  <c r="R90"/>
  <c r="R89"/>
  <c i="6" r="P87"/>
  <c r="P83"/>
  <c r="P82"/>
  <c i="1" r="AU60"/>
  <c i="2" r="BK90"/>
  <c r="J90"/>
  <c r="J65"/>
  <c i="3" r="P95"/>
  <c r="P90"/>
  <c r="P89"/>
  <c i="1" r="AU57"/>
  <c i="5" r="T95"/>
  <c r="T90"/>
  <c r="T89"/>
  <c i="6" r="R87"/>
  <c r="R83"/>
  <c r="R82"/>
  <c i="3" r="R95"/>
  <c r="R90"/>
  <c r="R89"/>
  <c i="4" r="P95"/>
  <c r="P90"/>
  <c r="P89"/>
  <c i="1" r="AU58"/>
  <c i="6" r="T87"/>
  <c r="T83"/>
  <c r="T82"/>
  <c i="3" r="BK91"/>
  <c r="J91"/>
  <c r="J65"/>
  <c i="4" r="BK91"/>
  <c r="J91"/>
  <c r="J65"/>
  <c i="3" r="BK127"/>
  <c r="J127"/>
  <c r="J67"/>
  <c i="4" r="BK127"/>
  <c r="J127"/>
  <c r="J67"/>
  <c i="2" r="BK179"/>
  <c r="J179"/>
  <c r="J66"/>
  <c i="5" r="BK91"/>
  <c r="J91"/>
  <c r="J65"/>
  <c r="BK127"/>
  <c r="J127"/>
  <c r="J67"/>
  <c i="6" r="BK84"/>
  <c r="J84"/>
  <c r="J61"/>
  <c r="J52"/>
  <c r="F78"/>
  <c r="BE88"/>
  <c r="E48"/>
  <c i="5" r="BK90"/>
  <c r="J90"/>
  <c r="J64"/>
  <c i="6" r="BE85"/>
  <c r="BE90"/>
  <c r="F79"/>
  <c i="5" r="F59"/>
  <c i="4" r="BK90"/>
  <c r="J90"/>
  <c r="J64"/>
  <c i="5" r="BE128"/>
  <c r="J56"/>
  <c r="BE92"/>
  <c r="BE119"/>
  <c r="BE96"/>
  <c r="E77"/>
  <c r="BE102"/>
  <c r="BE124"/>
  <c r="BE113"/>
  <c r="BE108"/>
  <c i="4" r="BE96"/>
  <c r="BE128"/>
  <c r="BE108"/>
  <c i="3" r="BK90"/>
  <c r="J90"/>
  <c r="J64"/>
  <c i="4" r="BE113"/>
  <c r="BE102"/>
  <c r="E50"/>
  <c r="F59"/>
  <c r="BE119"/>
  <c r="BE92"/>
  <c r="BE124"/>
  <c r="J56"/>
  <c i="3" r="BE96"/>
  <c i="2" r="BK89"/>
  <c r="BK88"/>
  <c r="J88"/>
  <c r="J63"/>
  <c i="3" r="F86"/>
  <c r="E50"/>
  <c r="BE102"/>
  <c r="BE119"/>
  <c r="J83"/>
  <c r="BE108"/>
  <c r="BE113"/>
  <c r="BE124"/>
  <c r="BE92"/>
  <c r="BE128"/>
  <c i="2" r="BE104"/>
  <c r="BE135"/>
  <c r="F59"/>
  <c r="BE119"/>
  <c r="BE141"/>
  <c r="BE154"/>
  <c r="BE98"/>
  <c r="BE131"/>
  <c r="BE165"/>
  <c r="BE175"/>
  <c r="BE91"/>
  <c r="BE114"/>
  <c r="BE129"/>
  <c r="BE150"/>
  <c r="BE160"/>
  <c r="BE180"/>
  <c r="J56"/>
  <c r="BE171"/>
  <c r="BE123"/>
  <c r="BE127"/>
  <c r="BE133"/>
  <c r="BE139"/>
  <c r="E76"/>
  <c r="BE143"/>
  <c r="BE111"/>
  <c r="BE137"/>
  <c r="BE121"/>
  <c r="BE125"/>
  <c i="6" r="F34"/>
  <c i="1" r="BA60"/>
  <c i="4" r="F37"/>
  <c i="1" r="BB58"/>
  <c i="5" r="F36"/>
  <c i="1" r="BA59"/>
  <c i="2" r="F37"/>
  <c i="1" r="BB56"/>
  <c i="2" r="J36"/>
  <c i="1" r="AW56"/>
  <c i="6" r="F36"/>
  <c i="1" r="BC60"/>
  <c i="3" r="F39"/>
  <c i="1" r="BD57"/>
  <c i="4" r="F36"/>
  <c i="1" r="BA58"/>
  <c i="3" r="F38"/>
  <c i="1" r="BC57"/>
  <c i="2" r="F39"/>
  <c i="1" r="BD56"/>
  <c i="4" r="J36"/>
  <c i="1" r="AW58"/>
  <c r="AS54"/>
  <c i="2" r="F38"/>
  <c i="1" r="BC56"/>
  <c i="5" r="J36"/>
  <c i="1" r="AW59"/>
  <c i="6" r="F35"/>
  <c i="1" r="BB60"/>
  <c i="5" r="F37"/>
  <c i="1" r="BB59"/>
  <c i="2" r="F36"/>
  <c i="1" r="BA56"/>
  <c i="3" r="J36"/>
  <c i="1" r="AW57"/>
  <c i="3" r="F37"/>
  <c i="1" r="BB57"/>
  <c i="5" r="F38"/>
  <c i="1" r="BC59"/>
  <c i="4" r="F38"/>
  <c i="1" r="BC58"/>
  <c i="6" r="J34"/>
  <c i="1" r="AW60"/>
  <c i="5" r="F39"/>
  <c i="1" r="BD59"/>
  <c i="6" r="F37"/>
  <c i="1" r="BD60"/>
  <c i="3" r="F36"/>
  <c i="1" r="BA57"/>
  <c i="4" r="F39"/>
  <c i="1" r="BD58"/>
  <c i="6" l="1" r="BK83"/>
  <c r="J83"/>
  <c r="J60"/>
  <c i="5" r="BK89"/>
  <c r="J89"/>
  <c i="4" r="BK89"/>
  <c r="J89"/>
  <c i="3" r="BK89"/>
  <c r="J89"/>
  <c r="J63"/>
  <c i="2" r="J89"/>
  <c r="J64"/>
  <c i="3" r="F35"/>
  <c i="1" r="AZ57"/>
  <c r="BA55"/>
  <c r="AW55"/>
  <c r="AU55"/>
  <c r="AU54"/>
  <c i="4" r="J32"/>
  <c i="1" r="AG58"/>
  <c i="5" r="J35"/>
  <c i="1" r="AV59"/>
  <c r="AT59"/>
  <c i="6" r="J33"/>
  <c i="1" r="AV60"/>
  <c r="AT60"/>
  <c i="6" r="F33"/>
  <c i="1" r="AZ60"/>
  <c i="4" r="J35"/>
  <c i="1" r="AV58"/>
  <c r="AT58"/>
  <c i="4" r="F35"/>
  <c i="1" r="AZ58"/>
  <c r="BB55"/>
  <c i="2" r="J35"/>
  <c i="1" r="AV56"/>
  <c r="AT56"/>
  <c i="2" r="J32"/>
  <c i="1" r="AG56"/>
  <c i="5" r="J32"/>
  <c i="1" r="AG59"/>
  <c i="3" r="J35"/>
  <c i="1" r="AV57"/>
  <c r="AT57"/>
  <c i="5" r="F35"/>
  <c i="1" r="AZ59"/>
  <c i="2" r="F35"/>
  <c i="1" r="AZ56"/>
  <c r="BD55"/>
  <c r="BC55"/>
  <c i="6" l="1" r="BK82"/>
  <c r="J82"/>
  <c r="J59"/>
  <c i="1" r="AN59"/>
  <c i="5" r="J63"/>
  <c i="1" r="AN58"/>
  <c i="4" r="J63"/>
  <c i="5" r="J41"/>
  <c i="4" r="J41"/>
  <c i="1" r="AN56"/>
  <c i="2" r="J41"/>
  <c i="3" r="J32"/>
  <c i="1" r="AG57"/>
  <c r="AN57"/>
  <c r="BA54"/>
  <c r="AW54"/>
  <c r="AK30"/>
  <c r="BB54"/>
  <c r="W31"/>
  <c r="AY55"/>
  <c r="AX55"/>
  <c r="BC54"/>
  <c r="AY54"/>
  <c r="BD54"/>
  <c r="W33"/>
  <c r="AZ55"/>
  <c r="AV55"/>
  <c r="AT55"/>
  <c i="3" l="1" r="J41"/>
  <c i="1" r="AX54"/>
  <c r="W32"/>
  <c i="6" r="J30"/>
  <c i="1" r="AG60"/>
  <c r="AG55"/>
  <c r="AG54"/>
  <c r="AK26"/>
  <c r="W30"/>
  <c r="AZ54"/>
  <c r="W29"/>
  <c i="6" l="1" r="J39"/>
  <c i="1" r="AN55"/>
  <c r="AN60"/>
  <c r="AV54"/>
  <c r="AK29"/>
  <c r="AK35"/>
  <c l="1"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<sst xmlns="http://schemas.openxmlformats.org/spreadsheetml/2006/main">
  <si>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</si>
  <si>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</si>
  <si>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</si>
  <si>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</si>
  <si>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</si>
  <si>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{79dee442-72c5-4f28-ad86-85cdeed675d8}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</si>
  <si>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</si>
  <si>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</si>
  <si>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</si>
  <si>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</si>
  <si>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</si>
  <si>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</si>
  <si>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</si>
  <si>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</si>
  <si>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768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</si>
  <si>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</si>
  <si>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</si>
  <si>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 189 – Vodní nádrž Kozlák (část výsadby), revitalizace koryta, DC25, VC29 v k.ú. Lužec n. Cidlinou</t>
  </si>
  <si>
    <t>KSO:</t>
  </si>
  <si>
    <t/>
  </si>
  <si>
    <t>CC-CZ:</t>
  </si>
  <si>
    <t>Místo:</t>
  </si>
  <si>
    <t>Lužec nad Cidlinou</t>
  </si>
  <si>
    <t>Datum:</t>
  </si>
  <si>
    <t>2. 12. 2022</t>
  </si>
  <si>
    <t>Zadavatel:</t>
  </si>
  <si>
    <t>IČ:</t>
  </si>
  <si>
    <t>SPÚ ČR</t>
  </si>
  <si>
    <t>DIČ:</t>
  </si>
  <si>
    <t>Uchazeč:</t>
  </si>
  <si>
    <t>Vyplň údaj</t>
  </si>
  <si>
    <t>Projektant:</t>
  </si>
  <si>
    <t>NDCon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</si>
  <si>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</si>
  <si>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</si>
  <si>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</si>
  <si>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</si>
  <si>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</si>
  <si>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</si>
  <si>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</si>
  <si>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</si>
  <si>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</si>
  <si>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</si>
  <si>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</si>
  <si>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</si>
  <si>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</si>
  <si>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</si>
  <si>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</si>
  <si>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</si>
  <si>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</si>
  <si>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</si>
  <si>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</si>
  <si>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</si>
  <si>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</si>
  <si>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</si>
  <si>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</si>
  <si>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</si>
  <si>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</si>
  <si>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</si>
  <si>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</si>
  <si>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</si>
  <si>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</si>
  <si>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</si>
  <si>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</si>
  <si>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</si>
  <si>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</si>
  <si>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</si>
  <si>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</si>
  <si>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</si>
  <si>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</si>
  <si>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</si>
  <si>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</si>
  <si>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</si>
  <si>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</si>
  <si>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</si>
  <si>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1</t>
  </si>
  <si>
    <t>Vodohospodářská část</t>
  </si>
  <si>
    <t>STA</t>
  </si>
  <si>
    <t>{6fa7fe54-8496-4496-9c6a-c900461bcc37}</t>
  </si>
  <si>
    <t>2</t>
  </si>
  <si>
    <t>/</t>
  </si>
  <si>
    <t>SO.03</t>
  </si>
  <si>
    <t>Výsadby</t>
  </si>
  <si>
    <t>Soupis</t>
  </si>
  <si>
    <t>{de76a4ea-23ca-4f63-af6c-84a093fb2be6}</t>
  </si>
  <si>
    <t>SO.03.1</t>
  </si>
  <si>
    <t>Následná péče o výsadby 1. rok</t>
  </si>
  <si>
    <t>{ad568f01-2bb4-4b7b-b700-07015fd5245a}</t>
  </si>
  <si>
    <t>SO.03.2</t>
  </si>
  <si>
    <t>Následná péče o výsadby 2. rok</t>
  </si>
  <si>
    <t>{d0588c9e-fb89-4337-b268-7d16849ed97e}</t>
  </si>
  <si>
    <t>SO.03.3</t>
  </si>
  <si>
    <t>Následná péče o výsadby 3. rok</t>
  </si>
  <si>
    <t>{b92505b1-ab83-4855-8670-10e2478b6e6f}</t>
  </si>
  <si>
    <t>VON</t>
  </si>
  <si>
    <t>Vedlejší a ostatní náklady (výsadby)</t>
  </si>
  <si>
    <t>{8a67f354-41b4-4c09-96cf-34e6fb235e33}</t>
  </si>
  <si>
    <t>KRYCÍ LIST SOUPISU PRACÍ</t>
  </si>
  <si>
    <t>Objekt:</t>
  </si>
  <si>
    <t>1 - Vodohospodářská část</t>
  </si>
  <si>
    <t>Soupis:</t>
  </si>
  <si>
    <t>SO.03 - Výsadby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</si>
  <si>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</si>
  <si>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</si>
  <si>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</si>
  <si>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</si>
  <si>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</si>
  <si>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 Zemní práce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</si>
  <si>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</si>
  <si>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</si>
  <si>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</si>
  <si>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</si>
  <si>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</si>
  <si>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</si>
  <si>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</si>
  <si>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</si>
  <si>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</si>
  <si>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</si>
  <si>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</si>
  <si>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</si>
  <si>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</si>
  <si>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</si>
  <si>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</si>
  <si>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</si>
  <si>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</si>
  <si>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 xml:space="preserve"> Zemní práce</t>
  </si>
  <si>
    <t>K</t>
  </si>
  <si>
    <t>183105214</t>
  </si>
  <si>
    <t>Jamky pro výsadbu s výměnou 50 % půdy zeminy tř 1 až 4 obj přes 0,05 do 0,125 m3 ve svahu přes 1:2 do 1:1</t>
  </si>
  <si>
    <t>kus</t>
  </si>
  <si>
    <t>CS ÚRS 2022 01</t>
  </si>
  <si>
    <t>4</t>
  </si>
  <si>
    <t>1094555763</t>
  </si>
  <si>
    <t>PP</t>
  </si>
  <si>
    <t>Hloubení jamek pro vysazování rostlin v zemině tř.1 až 4 s výměnou půdy z 50% na svahu přes 1:2 do 1:1, objemu přes 0,05 do 0,125 m3</t>
  </si>
  <si>
    <t>Online PSC</t>
  </si>
  <si>
    <t>https://podminky.urs.cz/item/CS_URS_2022_01/183105214</t>
  </si>
  <si>
    <t>PSC</t>
  </si>
  <si>
    <t xml:space="preserve">Poznámka k souboru cen:_x000d_
1. V cenách jsou započteny i náklady na případné naložení přebytečných výkopků na dopravní prostředek, odvoz na vzdálenost do 20 km a složení výkopků._x000d_
2. V cenách nejsou započteny náklady na:_x000d_
a) uložení odpadu na skládku,_x000d_
b) substrát, tyto náklady se oceňují ve specifikaci._x000d_
3. V cenách o sklonu svahu přes 1:1 jsou uvažovány podmínky pro svahy běžně schůdné; bez použití lezeckých technik. V případě použití lezeckých technik se tyto náklady oceňují individuálně._x000d_
</t>
  </si>
  <si>
    <t>P</t>
  </si>
  <si>
    <t>Poznámka k položce:_x000d_
Na dno jámy budou umístěny dva závity drenážní trubky DN100, která bude vyvedena na úroveň terénu pro možnost zalití. Samotný objem drenážní trubky bude minimálně 40 l, tj. cca 5 m drenážní trubky DN100. Z přebytečné zeminy bude vytvořena malá kruhová hrázka pro zachycení srážkové vody u dřeviny. Výsadbový substrát bude smíchán s hydrogelem (silně bobtnavým ekologickým půdním sorbentem) v poměru doporučeném výrobcem pro výsadbu listnatých dřevin.</t>
  </si>
  <si>
    <t>VV</t>
  </si>
  <si>
    <t>výsadba keřů</t>
  </si>
  <si>
    <t>360</t>
  </si>
  <si>
    <t>183105215</t>
  </si>
  <si>
    <t>Jamky pro výsadbu s výměnou 50 % půdy zeminy tř 1 až 4 obj přes 0,125 do 0,4 m3 ve svahu přes 1:2 do 1:1</t>
  </si>
  <si>
    <t>-1775210152</t>
  </si>
  <si>
    <t>Hloubení jamek pro vysazování rostlin v zemině tř.1 až 4 s výměnou půdy z 50% na svahu přes 1:2 do 1:1, objemu přes 0,125 do 0,40 m3</t>
  </si>
  <si>
    <t>https://podminky.urs.cz/item/CS_URS_2022_01/183105215</t>
  </si>
  <si>
    <t>výsadba stromů</t>
  </si>
  <si>
    <t>54</t>
  </si>
  <si>
    <t>3</t>
  </si>
  <si>
    <t>M</t>
  </si>
  <si>
    <t>103211000</t>
  </si>
  <si>
    <t>zahradní substrát pro výsadbu VL</t>
  </si>
  <si>
    <t>m3</t>
  </si>
  <si>
    <t>8</t>
  </si>
  <si>
    <t>1139235341</t>
  </si>
  <si>
    <t>počet stromů * objem jamky * 50 % výměna</t>
  </si>
  <si>
    <t>54*0,3*0,5</t>
  </si>
  <si>
    <t>počet keřů * objem jamky * 50 % výměna</t>
  </si>
  <si>
    <t>360*0,1*0,5</t>
  </si>
  <si>
    <t>Součet</t>
  </si>
  <si>
    <t>R10321999</t>
  </si>
  <si>
    <t>Hydrogel pro zlešení zadržování vody v půdě</t>
  </si>
  <si>
    <t>-163773820</t>
  </si>
  <si>
    <t>Poznámka k položce:_x000d_
Míchání dle technického listu výrobku. Předpokládá se 3g/l zeminy.</t>
  </si>
  <si>
    <t>5</t>
  </si>
  <si>
    <t>184102114</t>
  </si>
  <si>
    <t>Výsadba dřeviny s balem D přes 0,4 do 0,5 m do jamky se zalitím v rovině a svahu do 1:5</t>
  </si>
  <si>
    <t>834166098</t>
  </si>
  <si>
    <t>Výsadba dřeviny s balem do předem vyhloubené jamky se zalitím v rovině nebo na svahu do 1:5, při průměru balu přes 400 do 500 mm</t>
  </si>
  <si>
    <t>https://podminky.urs.cz/item/CS_URS_2022_01/184102114</t>
  </si>
  <si>
    <t xml:space="preserve">Poznámka k souboru cen:_x000d_
1. Ceny lze použít i pro dřeviny pěstované v nádobách._x000d_
2. V cenách nejsou započteny náklady na vysazované dřeviny, tyto se oceňují ve specifikaci._x000d_
3. V cenách o sklonu svahu přes 1:1 jsou uvažovány podmínky pro svahy běžně schůdné; bez použití lezeckých technik. V případě použití lezeckých technik se tyto náklady oceňují individuálně._x000d_
</t>
  </si>
  <si>
    <t>54+360</t>
  </si>
  <si>
    <t>6</t>
  </si>
  <si>
    <t>02650483R</t>
  </si>
  <si>
    <t xml:space="preserve">Vrba popelavá /Salix cinerea/  80-125cm (s balem)</t>
  </si>
  <si>
    <t>352400483</t>
  </si>
  <si>
    <t>7</t>
  </si>
  <si>
    <t>02650442R2</t>
  </si>
  <si>
    <t>Olše lepkavá /Alnus glutinosa/ 80-125cm (s balem)</t>
  </si>
  <si>
    <t>275635989</t>
  </si>
  <si>
    <t>026503790R</t>
  </si>
  <si>
    <t>Topol osika (Populus tremula) 120 - 150 cm (s balem)</t>
  </si>
  <si>
    <t>1894261694</t>
  </si>
  <si>
    <t>9</t>
  </si>
  <si>
    <t>02650442</t>
  </si>
  <si>
    <t>habr obecný /Carpinus betulus/ 80-125cm</t>
  </si>
  <si>
    <t>-1990052872</t>
  </si>
  <si>
    <t>Habr obecný /Carpinus betulus/ 80-125cm (s balem)</t>
  </si>
  <si>
    <t>10</t>
  </si>
  <si>
    <t>02650461R3</t>
  </si>
  <si>
    <t xml:space="preserve">Lípa srdčitá /Tilia cordata/  80-125cm (s balem)</t>
  </si>
  <si>
    <t>479164240</t>
  </si>
  <si>
    <t>11</t>
  </si>
  <si>
    <t>02650360</t>
  </si>
  <si>
    <t>dub letní /Quercus robur/ 150-180cm</t>
  </si>
  <si>
    <t>1822635993</t>
  </si>
  <si>
    <t>dub letní /Quercus robur/ 150-180cm (s balem)</t>
  </si>
  <si>
    <t>12</t>
  </si>
  <si>
    <t>02650483R4</t>
  </si>
  <si>
    <t xml:space="preserve">Vrba popelavá /Salix cinerea/  50-80cm (s balem)</t>
  </si>
  <si>
    <t>1605647749</t>
  </si>
  <si>
    <t>13</t>
  </si>
  <si>
    <t>02650483R5</t>
  </si>
  <si>
    <t xml:space="preserve">Střemcha obecná /Prunus padus/ 50-80 cm  (s balem)</t>
  </si>
  <si>
    <t>717712024</t>
  </si>
  <si>
    <t>14</t>
  </si>
  <si>
    <t>02650483R6</t>
  </si>
  <si>
    <t xml:space="preserve">Krušina olšová /Frangula alnus/  50-80cm (s balem)</t>
  </si>
  <si>
    <t>1344552866</t>
  </si>
  <si>
    <t>02650483R7</t>
  </si>
  <si>
    <t xml:space="preserve">Svída krvavá /Cornus sanguinea/  50-80cm (s balem)</t>
  </si>
  <si>
    <t>675276716</t>
  </si>
  <si>
    <t>16</t>
  </si>
  <si>
    <t>02650483R8</t>
  </si>
  <si>
    <t xml:space="preserve">Brslen evropský /Euonymus europaeus/  50-80cm (s balem)</t>
  </si>
  <si>
    <t>-535597702</t>
  </si>
  <si>
    <t>17</t>
  </si>
  <si>
    <t>02650483R9</t>
  </si>
  <si>
    <t xml:space="preserve">Růže šípková /Rosa canina/  50-80cm (s balem)</t>
  </si>
  <si>
    <t>799392550</t>
  </si>
  <si>
    <t>18</t>
  </si>
  <si>
    <t>184807911</t>
  </si>
  <si>
    <t>Kůl l 2 m D 40 až 60 mm k sazenici 1 až 3 leté</t>
  </si>
  <si>
    <t>2086990474</t>
  </si>
  <si>
    <t>Dodání a osazení kůlu k sazenici délky 2 m, průměru od 40 do 60 mm, s upevněním sazenice ke kůlu motouzem, sazenice 1 až 3 leté</t>
  </si>
  <si>
    <t>https://podminky.urs.cz/item/CS_URS_2022_01/184807911</t>
  </si>
  <si>
    <t xml:space="preserve">Poznámka k souboru cen:_x000d_
1. V ceně jsou započteny i náklady na zaražení kůlu vedle sazenice nebo na osazení kůlu do jamky při výsadbě sazenic._x000d_
</t>
  </si>
  <si>
    <t>ke každému stromu 3 ks kůlů nahoře spražených</t>
  </si>
  <si>
    <t>počet stromů * 3 kůly (spřažení započítat v ceně)</t>
  </si>
  <si>
    <t>54*3</t>
  </si>
  <si>
    <t>19</t>
  </si>
  <si>
    <t>184813121</t>
  </si>
  <si>
    <t>Ochrana dřevin před okusem ručně pletivem v rovině a svahu do 1:5</t>
  </si>
  <si>
    <t>199398557</t>
  </si>
  <si>
    <t>Ochrana dřevin před okusem zvěří ručně v rovině nebo ve svahu do 1:5, pletivem, výšky do 2 m</t>
  </si>
  <si>
    <t>https://podminky.urs.cz/item/CS_URS_2022_01/184813121</t>
  </si>
  <si>
    <t xml:space="preserve">Poznámka k souboru cen:_x000d_
1. V ceně -3121 jsou započteny i náklady na spojení konců drátů po celé výšce pletiva a donesení připravených dílů pletiva k vybraným stromům na vzdálenost do 50 m._x000d_
2. V cenách prací -3131 až -3134 se provádí:_x000d_
a) sazenice listnaté - nátěr celého vrcholového výhonu s terminálním pupenem,_x000d_
b) sazenice jehličnaté - natírá se terminální pupen i s postraními větvemi horního přeslenu._x000d_
3. V ceně - 3121 je uvažována ochrana provedená pouze u kostry porostu, tj. 400 jedinců na hektar (spon 5 x 5 m)._x000d_
4. Kostra porostu je cílový počet stromů na 1 hektar plochy lesa._x000d_
5. V cenách o sklonu svahu přes 1:1 jsou uvažovány podmínky pro svahy běžně schůdné; bez použití lezeckých technik. V případě použití lezeckých technik se tyto náklady oceňují individuálně._x000d_
</t>
  </si>
  <si>
    <t>20</t>
  </si>
  <si>
    <t>184813211</t>
  </si>
  <si>
    <t>Ochranné oplocení kořenové zóny stromu v rovině nebo na svahu do 1:5 v do 1500 mm</t>
  </si>
  <si>
    <t>m</t>
  </si>
  <si>
    <t>-1269586564</t>
  </si>
  <si>
    <t>Ochranné oplocení kořenové zóny stromu v rovině nebo na svahu do 1:5, výšky do 1500 mm</t>
  </si>
  <si>
    <t>https://podminky.urs.cz/item/CS_URS_2022_01/184813211</t>
  </si>
  <si>
    <t>Poznámka k položce:_x000d_
včetně zřízení pro vjezd - pletivo přidělané na svém konci ke volnému kůlu, který bude pouze přivázán drátem k druhému pevnému kůlu pro umožnění smotání pletiva a vjezdu.</t>
  </si>
  <si>
    <t>12 oplocenek * délka pletiva na jednu 32 m</t>
  </si>
  <si>
    <t>12*32</t>
  </si>
  <si>
    <t>185804312</t>
  </si>
  <si>
    <t>Zalití rostlin vodou plocha přes 20 m2</t>
  </si>
  <si>
    <t>1416034571</t>
  </si>
  <si>
    <t>Zalití rostlin vodou plochy záhonů jednotlivě přes 20 m2</t>
  </si>
  <si>
    <t>https://podminky.urs.cz/item/CS_URS_2022_01/185804312</t>
  </si>
  <si>
    <t>počet výsadeb * objem na jednu sazenici * počet opakování</t>
  </si>
  <si>
    <t>(360+54)*0,05*5</t>
  </si>
  <si>
    <t>22</t>
  </si>
  <si>
    <t>185851121</t>
  </si>
  <si>
    <t>Dovoz vody pro zálivku rostlin za vzdálenost do 1000 m</t>
  </si>
  <si>
    <t>1888802758</t>
  </si>
  <si>
    <t>Dovoz vody pro zálivku rostlin na vzdálenost do 1000 m</t>
  </si>
  <si>
    <t>https://podminky.urs.cz/item/CS_URS_2022_01/185851121</t>
  </si>
  <si>
    <t xml:space="preserve">Poznámka k souboru cen:_x000d_
1. Ceny lze použít pouze tehdy, když není voda dostupná z vodovodního řádu._x000d_
2. V cenách jsou započteny i náklady na čerpání vody do cisterny._x000d_
3. V cenách nejsou započteny náklady na dodání vody. Tyto náklady se oceňují individuálně._x000d_
</t>
  </si>
  <si>
    <t>23</t>
  </si>
  <si>
    <t>R004</t>
  </si>
  <si>
    <t>Mulčování výsadeb s využitím štěpky tl. do 0,1 m v rovině a svahu do 1:5 - kolem výsadeb</t>
  </si>
  <si>
    <t>-1979600791</t>
  </si>
  <si>
    <t>Mulčování vysazených rostlin mulčovací kůrou, tl. do 100 mm v rovině nebo na svahu do 1:5</t>
  </si>
  <si>
    <t xml:space="preserve">počet výsadeb * objem na jednu sazenici </t>
  </si>
  <si>
    <t>(360+54)*0,05</t>
  </si>
  <si>
    <t>24</t>
  </si>
  <si>
    <t>R006</t>
  </si>
  <si>
    <t>kůra mulčovací VL</t>
  </si>
  <si>
    <t>-707833402</t>
  </si>
  <si>
    <t>998</t>
  </si>
  <si>
    <t>Přesun hmot</t>
  </si>
  <si>
    <t>25</t>
  </si>
  <si>
    <t>998231311</t>
  </si>
  <si>
    <t>Přesun hmot pro sadovnické a krajinářské úpravy vodorovně do 5000 m</t>
  </si>
  <si>
    <t>t</t>
  </si>
  <si>
    <t>121848844</t>
  </si>
  <si>
    <t>Přesun hmot pro sadovnické a krajinářské úpravy - strojně dopravní vzdálenost do 5000 m</t>
  </si>
  <si>
    <t>https://podminky.urs.cz/item/CS_URS_2022_01/998231311</t>
  </si>
  <si>
    <t>SO.03.1 - Následná péče o výsadby 1. rok</t>
  </si>
  <si>
    <t>N00 - Následná péče</t>
  </si>
  <si>
    <t xml:space="preserve">    N01 - Následná péče</t>
  </si>
  <si>
    <t>N00</t>
  </si>
  <si>
    <t>Následná péče</t>
  </si>
  <si>
    <t>N01</t>
  </si>
  <si>
    <t>R201</t>
  </si>
  <si>
    <t>Následná péče o výsadby</t>
  </si>
  <si>
    <t>kpl</t>
  </si>
  <si>
    <t>512</t>
  </si>
  <si>
    <t>337440216</t>
  </si>
  <si>
    <t>Poznámka k položce:_x000d_
součástí položky je:_x000d_
- údržba ochrany proti okusu_x000d_
- údržba opor výsadeb</t>
  </si>
  <si>
    <t>111151131</t>
  </si>
  <si>
    <t>Pokosení trávníku lučního pl do 1000 m2 s odvozem do 20 km v rovině a svahu do 1:5</t>
  </si>
  <si>
    <t>m2</t>
  </si>
  <si>
    <t>182264039</t>
  </si>
  <si>
    <t>Pokosení trávníku při souvislé ploše do 1000 m2 lučního v rovině nebo svahu do 1:5</t>
  </si>
  <si>
    <t>https://podminky.urs.cz/item/CS_URS_2022_01/111151131</t>
  </si>
  <si>
    <t xml:space="preserve">Poznámka k položce:_x000d_
- ruční sečení okolo výsadeb v ploše 1 m2 okolo každé sazenice, nesmí být poškozen kmen výsadby sečením strunou. Sečení 3 x ročně._x000d_
</t>
  </si>
  <si>
    <t>počet * plocha * 3x ročně</t>
  </si>
  <si>
    <t>(360+54)*1*3</t>
  </si>
  <si>
    <t>184806111</t>
  </si>
  <si>
    <t>Řez stromů netrnitých průklestem D koruny do 2 m</t>
  </si>
  <si>
    <t>533092022</t>
  </si>
  <si>
    <t>Řez stromů, keřů nebo růží průklestem stromů netrnitých, o průměru koruny do 2 m</t>
  </si>
  <si>
    <t>https://podminky.urs.cz/item/CS_URS_2022_01/184806111</t>
  </si>
  <si>
    <t>Poznámka k položce:_x000d_
Předmětem položky je pouze výchovný řez stromů, řez keřových výsadeb nebude prováděn.</t>
  </si>
  <si>
    <t>předpoklad nutný ořez poloviny stromů</t>
  </si>
  <si>
    <t>54/2</t>
  </si>
  <si>
    <t>1295362416</t>
  </si>
  <si>
    <t>(360+54)*0,02*5</t>
  </si>
  <si>
    <t>-1692666235</t>
  </si>
  <si>
    <t>Poznámka k položce:_x000d_
- zálivka minimálně 20l/kus výsadby, dopravna vody, nákup vody, 5 x ročněnebo dle klimatických podmínek.</t>
  </si>
  <si>
    <t>184911421</t>
  </si>
  <si>
    <t>Mulčování rostlin kůrou tl do 0,1 m v rovině a svahu do 1:5</t>
  </si>
  <si>
    <t>-1039026541</t>
  </si>
  <si>
    <t>https://podminky.urs.cz/item/CS_URS_2022_01/184911421</t>
  </si>
  <si>
    <t>počet výsadeb * objem na jednu sazenici (doplnění)</t>
  </si>
  <si>
    <t>(360+54)*0,005</t>
  </si>
  <si>
    <t>10391100</t>
  </si>
  <si>
    <t>111538557</t>
  </si>
  <si>
    <t>2,07*0,103 'Přepočtené koeficientem množství</t>
  </si>
  <si>
    <t>-1024744048</t>
  </si>
  <si>
    <t>SO.03.2 - Následná péče o výsadby 2. rok</t>
  </si>
  <si>
    <t>SO.03.3 - Následná péče o výsadby 3. rok</t>
  </si>
  <si>
    <t>VON - Vedlejší a ostatní náklady (výsadby)</t>
  </si>
  <si>
    <t xml:space="preserve"> </t>
  </si>
  <si>
    <t>VRN - Vedlejší rozpočtové náklady</t>
  </si>
  <si>
    <t xml:space="preserve">    VRN1 - Průzkumné, geodetické a projektové práce</t>
  </si>
  <si>
    <t xml:space="preserve">    VRN3 - Zařízení staveniště</t>
  </si>
  <si>
    <t>VRN</t>
  </si>
  <si>
    <t>Vedlejší rozpočtové náklady</t>
  </si>
  <si>
    <t>VRN1</t>
  </si>
  <si>
    <t>Průzkumné, geodetické a projektové práce</t>
  </si>
  <si>
    <t>RV04</t>
  </si>
  <si>
    <t xml:space="preserve">Vytyčení stavby, hranic pozemků a provedení geodetických prací nutných k posouzení shody realizované stavby se schválenou projektovou dokumentací odborně způsobilou osobou v oboru zeměměřictví. </t>
  </si>
  <si>
    <t>soubor</t>
  </si>
  <si>
    <t>-1690030275</t>
  </si>
  <si>
    <t>VRN3</t>
  </si>
  <si>
    <t>Zařízení staveniště</t>
  </si>
  <si>
    <t>RV14</t>
  </si>
  <si>
    <t xml:space="preserve">Zajištění a zabezpečení staveniště, zřízení a likvidace zařízení staveniště, včetně stavenišní buňky, WC, skladování sadebního materiálu, apod </t>
  </si>
  <si>
    <t>1249567470</t>
  </si>
  <si>
    <t>RV17</t>
  </si>
  <si>
    <t>Uvedení dotčených pozemků a komunikací do původního (popř. zasmluvněného) stavu.</t>
  </si>
  <si>
    <t>1348977242</t>
  </si>
  <si>
    <t>Poznámka k položce:_x000d_
Včetně opravy lesní cesty během stavby a po stavbě, po které se bude vozit materiál na plošnou úpravu na lesním pozemku a úseku cesty od silnice k odbočce na novou cestu (SO.06) dle vyjádření lesní správy.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</si>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</sst>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6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39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40" fillId="0" borderId="23" xfId="0" applyFont="1" applyBorder="1" applyAlignment="1" applyProtection="1">
      <alignment horizontal="center" vertical="center"/>
    </xf>
    <xf numFmtId="49" fontId="40" fillId="0" borderId="23" xfId="0" applyNumberFormat="1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center" vertical="center" wrapText="1"/>
    </xf>
    <xf numFmtId="167" fontId="40" fillId="0" borderId="23" xfId="0" applyNumberFormat="1" applyFont="1" applyBorder="1" applyAlignment="1" applyProtection="1">
      <alignment vertical="center"/>
    </xf>
    <xf numFmtId="4" fontId="40" fillId="2" borderId="23" xfId="0" applyNumberFormat="1" applyFont="1" applyFill="1" applyBorder="1" applyAlignment="1" applyProtection="1">
      <alignment vertical="center"/>
      <protection locked="0"/>
    </xf>
    <xf numFmtId="4" fontId="40" fillId="0" borderId="23" xfId="0" applyNumberFormat="1" applyFont="1" applyBorder="1" applyAlignment="1" applyProtection="1">
      <alignment vertical="center"/>
    </xf>
    <xf numFmtId="0" fontId="41" fillId="0" borderId="4" xfId="0" applyFont="1" applyBorder="1" applyAlignment="1">
      <alignment vertical="center"/>
    </xf>
    <xf numFmtId="0" fontId="40" fillId="2" borderId="15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4" fillId="0" borderId="29" xfId="0" applyFont="1" applyBorder="1" applyAlignment="1">
      <alignment horizontal="left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horizontal="left" vertical="center" wrapText="1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83105214" TargetMode="External" /><Relationship Id="rId2" Type="http://schemas.openxmlformats.org/officeDocument/2006/relationships/hyperlink" Target="https://podminky.urs.cz/item/CS_URS_2022_01/183105215" TargetMode="External" /><Relationship Id="rId3" Type="http://schemas.openxmlformats.org/officeDocument/2006/relationships/hyperlink" Target="https://podminky.urs.cz/item/CS_URS_2022_01/184102114" TargetMode="External" /><Relationship Id="rId4" Type="http://schemas.openxmlformats.org/officeDocument/2006/relationships/hyperlink" Target="https://podminky.urs.cz/item/CS_URS_2022_01/184807911" TargetMode="External" /><Relationship Id="rId5" Type="http://schemas.openxmlformats.org/officeDocument/2006/relationships/hyperlink" Target="https://podminky.urs.cz/item/CS_URS_2022_01/184813121" TargetMode="External" /><Relationship Id="rId6" Type="http://schemas.openxmlformats.org/officeDocument/2006/relationships/hyperlink" Target="https://podminky.urs.cz/item/CS_URS_2022_01/184813211" TargetMode="External" /><Relationship Id="rId7" Type="http://schemas.openxmlformats.org/officeDocument/2006/relationships/hyperlink" Target="https://podminky.urs.cz/item/CS_URS_2022_01/185804312" TargetMode="External" /><Relationship Id="rId8" Type="http://schemas.openxmlformats.org/officeDocument/2006/relationships/hyperlink" Target="https://podminky.urs.cz/item/CS_URS_2022_01/185851121" TargetMode="External" /><Relationship Id="rId9" Type="http://schemas.openxmlformats.org/officeDocument/2006/relationships/hyperlink" Target="https://podminky.urs.cz/item/CS_URS_2022_01/998231311" TargetMode="External" /><Relationship Id="rId10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1151131" TargetMode="External" /><Relationship Id="rId2" Type="http://schemas.openxmlformats.org/officeDocument/2006/relationships/hyperlink" Target="https://podminky.urs.cz/item/CS_URS_2022_01/184806111" TargetMode="External" /><Relationship Id="rId3" Type="http://schemas.openxmlformats.org/officeDocument/2006/relationships/hyperlink" Target="https://podminky.urs.cz/item/CS_URS_2022_01/185804312" TargetMode="External" /><Relationship Id="rId4" Type="http://schemas.openxmlformats.org/officeDocument/2006/relationships/hyperlink" Target="https://podminky.urs.cz/item/CS_URS_2022_01/185851121" TargetMode="External" /><Relationship Id="rId5" Type="http://schemas.openxmlformats.org/officeDocument/2006/relationships/hyperlink" Target="https://podminky.urs.cz/item/CS_URS_2022_01/184911421" TargetMode="External" /><Relationship Id="rId6" Type="http://schemas.openxmlformats.org/officeDocument/2006/relationships/hyperlink" Target="https://podminky.urs.cz/item/CS_URS_2022_01/998231311" TargetMode="External" /><Relationship Id="rId7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1151131" TargetMode="External" /><Relationship Id="rId2" Type="http://schemas.openxmlformats.org/officeDocument/2006/relationships/hyperlink" Target="https://podminky.urs.cz/item/CS_URS_2022_01/184806111" TargetMode="External" /><Relationship Id="rId3" Type="http://schemas.openxmlformats.org/officeDocument/2006/relationships/hyperlink" Target="https://podminky.urs.cz/item/CS_URS_2022_01/185804312" TargetMode="External" /><Relationship Id="rId4" Type="http://schemas.openxmlformats.org/officeDocument/2006/relationships/hyperlink" Target="https://podminky.urs.cz/item/CS_URS_2022_01/185851121" TargetMode="External" /><Relationship Id="rId5" Type="http://schemas.openxmlformats.org/officeDocument/2006/relationships/hyperlink" Target="https://podminky.urs.cz/item/CS_URS_2022_01/184911421" TargetMode="External" /><Relationship Id="rId6" Type="http://schemas.openxmlformats.org/officeDocument/2006/relationships/hyperlink" Target="https://podminky.urs.cz/item/CS_URS_2022_01/998231311" TargetMode="External" /><Relationship Id="rId7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1151131" TargetMode="External" /><Relationship Id="rId2" Type="http://schemas.openxmlformats.org/officeDocument/2006/relationships/hyperlink" Target="https://podminky.urs.cz/item/CS_URS_2022_01/184806111" TargetMode="External" /><Relationship Id="rId3" Type="http://schemas.openxmlformats.org/officeDocument/2006/relationships/hyperlink" Target="https://podminky.urs.cz/item/CS_URS_2022_01/185804312" TargetMode="External" /><Relationship Id="rId4" Type="http://schemas.openxmlformats.org/officeDocument/2006/relationships/hyperlink" Target="https://podminky.urs.cz/item/CS_URS_2022_01/185851121" TargetMode="External" /><Relationship Id="rId5" Type="http://schemas.openxmlformats.org/officeDocument/2006/relationships/hyperlink" Target="https://podminky.urs.cz/item/CS_URS_2022_01/184911421" TargetMode="External" /><Relationship Id="rId6" Type="http://schemas.openxmlformats.org/officeDocument/2006/relationships/hyperlink" Target="https://podminky.urs.cz/item/CS_URS_2022_01/998231311" TargetMode="External" /><Relationship Id="rId7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33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36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37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38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39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40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41</v>
      </c>
      <c r="E29" s="48"/>
      <c r="F29" s="33" t="s">
        <v>42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43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44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45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46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47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48</v>
      </c>
      <c r="U35" s="55"/>
      <c r="V35" s="55"/>
      <c r="W35" s="55"/>
      <c r="X35" s="57" t="s">
        <v>49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50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768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R 189 – Vodní nádrž Kozlák (část výsadby), revitalizace koryta, DC25, VC29 v k.ú. Lužec n. Cidlinou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Lužec nad Cidlinou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2. 12. 2022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SPÚ ČR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NDCon s.r.o.</v>
      </c>
      <c r="AN49" s="65"/>
      <c r="AO49" s="65"/>
      <c r="AP49" s="65"/>
      <c r="AQ49" s="41"/>
      <c r="AR49" s="45"/>
      <c r="AS49" s="75" t="s">
        <v>51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>NDCon s.r.o.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52</v>
      </c>
      <c r="D52" s="88"/>
      <c r="E52" s="88"/>
      <c r="F52" s="88"/>
      <c r="G52" s="88"/>
      <c r="H52" s="89"/>
      <c r="I52" s="90" t="s">
        <v>53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54</v>
      </c>
      <c r="AH52" s="88"/>
      <c r="AI52" s="88"/>
      <c r="AJ52" s="88"/>
      <c r="AK52" s="88"/>
      <c r="AL52" s="88"/>
      <c r="AM52" s="88"/>
      <c r="AN52" s="90" t="s">
        <v>55</v>
      </c>
      <c r="AO52" s="88"/>
      <c r="AP52" s="88"/>
      <c r="AQ52" s="92" t="s">
        <v>56</v>
      </c>
      <c r="AR52" s="45"/>
      <c r="AS52" s="93" t="s">
        <v>57</v>
      </c>
      <c r="AT52" s="94" t="s">
        <v>58</v>
      </c>
      <c r="AU52" s="94" t="s">
        <v>59</v>
      </c>
      <c r="AV52" s="94" t="s">
        <v>60</v>
      </c>
      <c r="AW52" s="94" t="s">
        <v>61</v>
      </c>
      <c r="AX52" s="94" t="s">
        <v>62</v>
      </c>
      <c r="AY52" s="94" t="s">
        <v>63</v>
      </c>
      <c r="AZ52" s="94" t="s">
        <v>64</v>
      </c>
      <c r="BA52" s="94" t="s">
        <v>65</v>
      </c>
      <c r="BB52" s="94" t="s">
        <v>66</v>
      </c>
      <c r="BC52" s="94" t="s">
        <v>67</v>
      </c>
      <c r="BD52" s="95" t="s">
        <v>68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69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ROUND(AG55+AG60,2)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ROUND(AS55+AS60,2)</f>
        <v>0</v>
      </c>
      <c r="AT54" s="107">
        <f>ROUND(SUM(AV54:AW54),2)</f>
        <v>0</v>
      </c>
      <c r="AU54" s="108">
        <f>ROUND(AU55+AU60,5)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ROUND(AZ55+AZ60,2)</f>
        <v>0</v>
      </c>
      <c r="BA54" s="107">
        <f>ROUND(BA55+BA60,2)</f>
        <v>0</v>
      </c>
      <c r="BB54" s="107">
        <f>ROUND(BB55+BB60,2)</f>
        <v>0</v>
      </c>
      <c r="BC54" s="107">
        <f>ROUND(BC55+BC60,2)</f>
        <v>0</v>
      </c>
      <c r="BD54" s="109">
        <f>ROUND(BD55+BD60,2)</f>
        <v>0</v>
      </c>
      <c r="BE54" s="6"/>
      <c r="BS54" s="110" t="s">
        <v>70</v>
      </c>
      <c r="BT54" s="110" t="s">
        <v>71</v>
      </c>
      <c r="BU54" s="111" t="s">
        <v>72</v>
      </c>
      <c r="BV54" s="110" t="s">
        <v>73</v>
      </c>
      <c r="BW54" s="110" t="s">
        <v>5</v>
      </c>
      <c r="BX54" s="110" t="s">
        <v>74</v>
      </c>
      <c r="CL54" s="110" t="s">
        <v>19</v>
      </c>
    </row>
    <row r="55" s="7" customFormat="1" ht="16.5" customHeight="1">
      <c r="A55" s="7"/>
      <c r="B55" s="112"/>
      <c r="C55" s="113"/>
      <c r="D55" s="114" t="s">
        <v>75</v>
      </c>
      <c r="E55" s="114"/>
      <c r="F55" s="114"/>
      <c r="G55" s="114"/>
      <c r="H55" s="114"/>
      <c r="I55" s="115"/>
      <c r="J55" s="114" t="s">
        <v>76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ROUND(SUM(AG56:AG59),2)</f>
        <v>0</v>
      </c>
      <c r="AH55" s="115"/>
      <c r="AI55" s="115"/>
      <c r="AJ55" s="115"/>
      <c r="AK55" s="115"/>
      <c r="AL55" s="115"/>
      <c r="AM55" s="115"/>
      <c r="AN55" s="117">
        <f>SUM(AG55,AT55)</f>
        <v>0</v>
      </c>
      <c r="AO55" s="115"/>
      <c r="AP55" s="115"/>
      <c r="AQ55" s="118" t="s">
        <v>77</v>
      </c>
      <c r="AR55" s="119"/>
      <c r="AS55" s="120">
        <f>ROUND(SUM(AS56:AS59),2)</f>
        <v>0</v>
      </c>
      <c r="AT55" s="121">
        <f>ROUND(SUM(AV55:AW55),2)</f>
        <v>0</v>
      </c>
      <c r="AU55" s="122">
        <f>ROUND(SUM(AU56:AU59),5)</f>
        <v>0</v>
      </c>
      <c r="AV55" s="121">
        <f>ROUND(AZ55*L29,2)</f>
        <v>0</v>
      </c>
      <c r="AW55" s="121">
        <f>ROUND(BA55*L30,2)</f>
        <v>0</v>
      </c>
      <c r="AX55" s="121">
        <f>ROUND(BB55*L29,2)</f>
        <v>0</v>
      </c>
      <c r="AY55" s="121">
        <f>ROUND(BC55*L30,2)</f>
        <v>0</v>
      </c>
      <c r="AZ55" s="121">
        <f>ROUND(SUM(AZ56:AZ59),2)</f>
        <v>0</v>
      </c>
      <c r="BA55" s="121">
        <f>ROUND(SUM(BA56:BA59),2)</f>
        <v>0</v>
      </c>
      <c r="BB55" s="121">
        <f>ROUND(SUM(BB56:BB59),2)</f>
        <v>0</v>
      </c>
      <c r="BC55" s="121">
        <f>ROUND(SUM(BC56:BC59),2)</f>
        <v>0</v>
      </c>
      <c r="BD55" s="123">
        <f>ROUND(SUM(BD56:BD59),2)</f>
        <v>0</v>
      </c>
      <c r="BE55" s="7"/>
      <c r="BS55" s="124" t="s">
        <v>70</v>
      </c>
      <c r="BT55" s="124" t="s">
        <v>75</v>
      </c>
      <c r="BU55" s="124" t="s">
        <v>72</v>
      </c>
      <c r="BV55" s="124" t="s">
        <v>73</v>
      </c>
      <c r="BW55" s="124" t="s">
        <v>78</v>
      </c>
      <c r="BX55" s="124" t="s">
        <v>5</v>
      </c>
      <c r="CL55" s="124" t="s">
        <v>19</v>
      </c>
      <c r="CM55" s="124" t="s">
        <v>79</v>
      </c>
    </row>
    <row r="56" s="4" customFormat="1" ht="16.5" customHeight="1">
      <c r="A56" s="125" t="s">
        <v>80</v>
      </c>
      <c r="B56" s="64"/>
      <c r="C56" s="126"/>
      <c r="D56" s="126"/>
      <c r="E56" s="127" t="s">
        <v>81</v>
      </c>
      <c r="F56" s="127"/>
      <c r="G56" s="127"/>
      <c r="H56" s="127"/>
      <c r="I56" s="127"/>
      <c r="J56" s="126"/>
      <c r="K56" s="127" t="s">
        <v>82</v>
      </c>
      <c r="L56" s="127"/>
      <c r="M56" s="127"/>
      <c r="N56" s="127"/>
      <c r="O56" s="127"/>
      <c r="P56" s="127"/>
      <c r="Q56" s="127"/>
      <c r="R56" s="127"/>
      <c r="S56" s="127"/>
      <c r="T56" s="127"/>
      <c r="U56" s="127"/>
      <c r="V56" s="127"/>
      <c r="W56" s="127"/>
      <c r="X56" s="127"/>
      <c r="Y56" s="127"/>
      <c r="Z56" s="127"/>
      <c r="AA56" s="127"/>
      <c r="AB56" s="127"/>
      <c r="AC56" s="127"/>
      <c r="AD56" s="127"/>
      <c r="AE56" s="127"/>
      <c r="AF56" s="127"/>
      <c r="AG56" s="128">
        <f>'SO.03 - Výsadby'!J32</f>
        <v>0</v>
      </c>
      <c r="AH56" s="126"/>
      <c r="AI56" s="126"/>
      <c r="AJ56" s="126"/>
      <c r="AK56" s="126"/>
      <c r="AL56" s="126"/>
      <c r="AM56" s="126"/>
      <c r="AN56" s="128">
        <f>SUM(AG56,AT56)</f>
        <v>0</v>
      </c>
      <c r="AO56" s="126"/>
      <c r="AP56" s="126"/>
      <c r="AQ56" s="129" t="s">
        <v>83</v>
      </c>
      <c r="AR56" s="66"/>
      <c r="AS56" s="130">
        <v>0</v>
      </c>
      <c r="AT56" s="131">
        <f>ROUND(SUM(AV56:AW56),2)</f>
        <v>0</v>
      </c>
      <c r="AU56" s="132">
        <f>'SO.03 - Výsadby'!P88</f>
        <v>0</v>
      </c>
      <c r="AV56" s="131">
        <f>'SO.03 - Výsadby'!J35</f>
        <v>0</v>
      </c>
      <c r="AW56" s="131">
        <f>'SO.03 - Výsadby'!J36</f>
        <v>0</v>
      </c>
      <c r="AX56" s="131">
        <f>'SO.03 - Výsadby'!J37</f>
        <v>0</v>
      </c>
      <c r="AY56" s="131">
        <f>'SO.03 - Výsadby'!J38</f>
        <v>0</v>
      </c>
      <c r="AZ56" s="131">
        <f>'SO.03 - Výsadby'!F35</f>
        <v>0</v>
      </c>
      <c r="BA56" s="131">
        <f>'SO.03 - Výsadby'!F36</f>
        <v>0</v>
      </c>
      <c r="BB56" s="131">
        <f>'SO.03 - Výsadby'!F37</f>
        <v>0</v>
      </c>
      <c r="BC56" s="131">
        <f>'SO.03 - Výsadby'!F38</f>
        <v>0</v>
      </c>
      <c r="BD56" s="133">
        <f>'SO.03 - Výsadby'!F39</f>
        <v>0</v>
      </c>
      <c r="BE56" s="4"/>
      <c r="BT56" s="134" t="s">
        <v>79</v>
      </c>
      <c r="BV56" s="134" t="s">
        <v>73</v>
      </c>
      <c r="BW56" s="134" t="s">
        <v>84</v>
      </c>
      <c r="BX56" s="134" t="s">
        <v>78</v>
      </c>
      <c r="CL56" s="134" t="s">
        <v>19</v>
      </c>
    </row>
    <row r="57" s="4" customFormat="1" ht="16.5" customHeight="1">
      <c r="A57" s="125" t="s">
        <v>80</v>
      </c>
      <c r="B57" s="64"/>
      <c r="C57" s="126"/>
      <c r="D57" s="126"/>
      <c r="E57" s="127" t="s">
        <v>85</v>
      </c>
      <c r="F57" s="127"/>
      <c r="G57" s="127"/>
      <c r="H57" s="127"/>
      <c r="I57" s="127"/>
      <c r="J57" s="126"/>
      <c r="K57" s="127" t="s">
        <v>86</v>
      </c>
      <c r="L57" s="127"/>
      <c r="M57" s="127"/>
      <c r="N57" s="127"/>
      <c r="O57" s="127"/>
      <c r="P57" s="127"/>
      <c r="Q57" s="127"/>
      <c r="R57" s="127"/>
      <c r="S57" s="127"/>
      <c r="T57" s="127"/>
      <c r="U57" s="127"/>
      <c r="V57" s="127"/>
      <c r="W57" s="127"/>
      <c r="X57" s="127"/>
      <c r="Y57" s="127"/>
      <c r="Z57" s="127"/>
      <c r="AA57" s="127"/>
      <c r="AB57" s="127"/>
      <c r="AC57" s="127"/>
      <c r="AD57" s="127"/>
      <c r="AE57" s="127"/>
      <c r="AF57" s="127"/>
      <c r="AG57" s="128">
        <f>'SO.03.1 - Následná péče o...'!J32</f>
        <v>0</v>
      </c>
      <c r="AH57" s="126"/>
      <c r="AI57" s="126"/>
      <c r="AJ57" s="126"/>
      <c r="AK57" s="126"/>
      <c r="AL57" s="126"/>
      <c r="AM57" s="126"/>
      <c r="AN57" s="128">
        <f>SUM(AG57,AT57)</f>
        <v>0</v>
      </c>
      <c r="AO57" s="126"/>
      <c r="AP57" s="126"/>
      <c r="AQ57" s="129" t="s">
        <v>83</v>
      </c>
      <c r="AR57" s="66"/>
      <c r="AS57" s="130">
        <v>0</v>
      </c>
      <c r="AT57" s="131">
        <f>ROUND(SUM(AV57:AW57),2)</f>
        <v>0</v>
      </c>
      <c r="AU57" s="132">
        <f>'SO.03.1 - Následná péče o...'!P89</f>
        <v>0</v>
      </c>
      <c r="AV57" s="131">
        <f>'SO.03.1 - Následná péče o...'!J35</f>
        <v>0</v>
      </c>
      <c r="AW57" s="131">
        <f>'SO.03.1 - Následná péče o...'!J36</f>
        <v>0</v>
      </c>
      <c r="AX57" s="131">
        <f>'SO.03.1 - Následná péče o...'!J37</f>
        <v>0</v>
      </c>
      <c r="AY57" s="131">
        <f>'SO.03.1 - Následná péče o...'!J38</f>
        <v>0</v>
      </c>
      <c r="AZ57" s="131">
        <f>'SO.03.1 - Následná péče o...'!F35</f>
        <v>0</v>
      </c>
      <c r="BA57" s="131">
        <f>'SO.03.1 - Následná péče o...'!F36</f>
        <v>0</v>
      </c>
      <c r="BB57" s="131">
        <f>'SO.03.1 - Následná péče o...'!F37</f>
        <v>0</v>
      </c>
      <c r="BC57" s="131">
        <f>'SO.03.1 - Následná péče o...'!F38</f>
        <v>0</v>
      </c>
      <c r="BD57" s="133">
        <f>'SO.03.1 - Následná péče o...'!F39</f>
        <v>0</v>
      </c>
      <c r="BE57" s="4"/>
      <c r="BT57" s="134" t="s">
        <v>79</v>
      </c>
      <c r="BV57" s="134" t="s">
        <v>73</v>
      </c>
      <c r="BW57" s="134" t="s">
        <v>87</v>
      </c>
      <c r="BX57" s="134" t="s">
        <v>78</v>
      </c>
      <c r="CL57" s="134" t="s">
        <v>19</v>
      </c>
    </row>
    <row r="58" s="4" customFormat="1" ht="16.5" customHeight="1">
      <c r="A58" s="125" t="s">
        <v>80</v>
      </c>
      <c r="B58" s="64"/>
      <c r="C58" s="126"/>
      <c r="D58" s="126"/>
      <c r="E58" s="127" t="s">
        <v>88</v>
      </c>
      <c r="F58" s="127"/>
      <c r="G58" s="127"/>
      <c r="H58" s="127"/>
      <c r="I58" s="127"/>
      <c r="J58" s="126"/>
      <c r="K58" s="127" t="s">
        <v>89</v>
      </c>
      <c r="L58" s="127"/>
      <c r="M58" s="127"/>
      <c r="N58" s="127"/>
      <c r="O58" s="127"/>
      <c r="P58" s="127"/>
      <c r="Q58" s="127"/>
      <c r="R58" s="127"/>
      <c r="S58" s="127"/>
      <c r="T58" s="127"/>
      <c r="U58" s="127"/>
      <c r="V58" s="127"/>
      <c r="W58" s="127"/>
      <c r="X58" s="127"/>
      <c r="Y58" s="127"/>
      <c r="Z58" s="127"/>
      <c r="AA58" s="127"/>
      <c r="AB58" s="127"/>
      <c r="AC58" s="127"/>
      <c r="AD58" s="127"/>
      <c r="AE58" s="127"/>
      <c r="AF58" s="127"/>
      <c r="AG58" s="128">
        <f>'SO.03.2 - Následná péče o...'!J32</f>
        <v>0</v>
      </c>
      <c r="AH58" s="126"/>
      <c r="AI58" s="126"/>
      <c r="AJ58" s="126"/>
      <c r="AK58" s="126"/>
      <c r="AL58" s="126"/>
      <c r="AM58" s="126"/>
      <c r="AN58" s="128">
        <f>SUM(AG58,AT58)</f>
        <v>0</v>
      </c>
      <c r="AO58" s="126"/>
      <c r="AP58" s="126"/>
      <c r="AQ58" s="129" t="s">
        <v>83</v>
      </c>
      <c r="AR58" s="66"/>
      <c r="AS58" s="130">
        <v>0</v>
      </c>
      <c r="AT58" s="131">
        <f>ROUND(SUM(AV58:AW58),2)</f>
        <v>0</v>
      </c>
      <c r="AU58" s="132">
        <f>'SO.03.2 - Následná péče o...'!P89</f>
        <v>0</v>
      </c>
      <c r="AV58" s="131">
        <f>'SO.03.2 - Následná péče o...'!J35</f>
        <v>0</v>
      </c>
      <c r="AW58" s="131">
        <f>'SO.03.2 - Následná péče o...'!J36</f>
        <v>0</v>
      </c>
      <c r="AX58" s="131">
        <f>'SO.03.2 - Následná péče o...'!J37</f>
        <v>0</v>
      </c>
      <c r="AY58" s="131">
        <f>'SO.03.2 - Následná péče o...'!J38</f>
        <v>0</v>
      </c>
      <c r="AZ58" s="131">
        <f>'SO.03.2 - Následná péče o...'!F35</f>
        <v>0</v>
      </c>
      <c r="BA58" s="131">
        <f>'SO.03.2 - Následná péče o...'!F36</f>
        <v>0</v>
      </c>
      <c r="BB58" s="131">
        <f>'SO.03.2 - Následná péče o...'!F37</f>
        <v>0</v>
      </c>
      <c r="BC58" s="131">
        <f>'SO.03.2 - Následná péče o...'!F38</f>
        <v>0</v>
      </c>
      <c r="BD58" s="133">
        <f>'SO.03.2 - Následná péče o...'!F39</f>
        <v>0</v>
      </c>
      <c r="BE58" s="4"/>
      <c r="BT58" s="134" t="s">
        <v>79</v>
      </c>
      <c r="BV58" s="134" t="s">
        <v>73</v>
      </c>
      <c r="BW58" s="134" t="s">
        <v>90</v>
      </c>
      <c r="BX58" s="134" t="s">
        <v>78</v>
      </c>
      <c r="CL58" s="134" t="s">
        <v>19</v>
      </c>
    </row>
    <row r="59" s="4" customFormat="1" ht="16.5" customHeight="1">
      <c r="A59" s="125" t="s">
        <v>80</v>
      </c>
      <c r="B59" s="64"/>
      <c r="C59" s="126"/>
      <c r="D59" s="126"/>
      <c r="E59" s="127" t="s">
        <v>91</v>
      </c>
      <c r="F59" s="127"/>
      <c r="G59" s="127"/>
      <c r="H59" s="127"/>
      <c r="I59" s="127"/>
      <c r="J59" s="126"/>
      <c r="K59" s="127" t="s">
        <v>92</v>
      </c>
      <c r="L59" s="127"/>
      <c r="M59" s="127"/>
      <c r="N59" s="127"/>
      <c r="O59" s="127"/>
      <c r="P59" s="127"/>
      <c r="Q59" s="127"/>
      <c r="R59" s="127"/>
      <c r="S59" s="127"/>
      <c r="T59" s="127"/>
      <c r="U59" s="127"/>
      <c r="V59" s="127"/>
      <c r="W59" s="127"/>
      <c r="X59" s="127"/>
      <c r="Y59" s="127"/>
      <c r="Z59" s="127"/>
      <c r="AA59" s="127"/>
      <c r="AB59" s="127"/>
      <c r="AC59" s="127"/>
      <c r="AD59" s="127"/>
      <c r="AE59" s="127"/>
      <c r="AF59" s="127"/>
      <c r="AG59" s="128">
        <f>'SO.03.3 - Následná péče o...'!J32</f>
        <v>0</v>
      </c>
      <c r="AH59" s="126"/>
      <c r="AI59" s="126"/>
      <c r="AJ59" s="126"/>
      <c r="AK59" s="126"/>
      <c r="AL59" s="126"/>
      <c r="AM59" s="126"/>
      <c r="AN59" s="128">
        <f>SUM(AG59,AT59)</f>
        <v>0</v>
      </c>
      <c r="AO59" s="126"/>
      <c r="AP59" s="126"/>
      <c r="AQ59" s="129" t="s">
        <v>83</v>
      </c>
      <c r="AR59" s="66"/>
      <c r="AS59" s="130">
        <v>0</v>
      </c>
      <c r="AT59" s="131">
        <f>ROUND(SUM(AV59:AW59),2)</f>
        <v>0</v>
      </c>
      <c r="AU59" s="132">
        <f>'SO.03.3 - Následná péče o...'!P89</f>
        <v>0</v>
      </c>
      <c r="AV59" s="131">
        <f>'SO.03.3 - Následná péče o...'!J35</f>
        <v>0</v>
      </c>
      <c r="AW59" s="131">
        <f>'SO.03.3 - Následná péče o...'!J36</f>
        <v>0</v>
      </c>
      <c r="AX59" s="131">
        <f>'SO.03.3 - Následná péče o...'!J37</f>
        <v>0</v>
      </c>
      <c r="AY59" s="131">
        <f>'SO.03.3 - Následná péče o...'!J38</f>
        <v>0</v>
      </c>
      <c r="AZ59" s="131">
        <f>'SO.03.3 - Následná péče o...'!F35</f>
        <v>0</v>
      </c>
      <c r="BA59" s="131">
        <f>'SO.03.3 - Následná péče o...'!F36</f>
        <v>0</v>
      </c>
      <c r="BB59" s="131">
        <f>'SO.03.3 - Následná péče o...'!F37</f>
        <v>0</v>
      </c>
      <c r="BC59" s="131">
        <f>'SO.03.3 - Následná péče o...'!F38</f>
        <v>0</v>
      </c>
      <c r="BD59" s="133">
        <f>'SO.03.3 - Následná péče o...'!F39</f>
        <v>0</v>
      </c>
      <c r="BE59" s="4"/>
      <c r="BT59" s="134" t="s">
        <v>79</v>
      </c>
      <c r="BV59" s="134" t="s">
        <v>73</v>
      </c>
      <c r="BW59" s="134" t="s">
        <v>93</v>
      </c>
      <c r="BX59" s="134" t="s">
        <v>78</v>
      </c>
      <c r="CL59" s="134" t="s">
        <v>19</v>
      </c>
    </row>
    <row r="60" s="7" customFormat="1" ht="16.5" customHeight="1">
      <c r="A60" s="125" t="s">
        <v>80</v>
      </c>
      <c r="B60" s="112"/>
      <c r="C60" s="113"/>
      <c r="D60" s="114" t="s">
        <v>94</v>
      </c>
      <c r="E60" s="114"/>
      <c r="F60" s="114"/>
      <c r="G60" s="114"/>
      <c r="H60" s="114"/>
      <c r="I60" s="115"/>
      <c r="J60" s="114" t="s">
        <v>95</v>
      </c>
      <c r="K60" s="114"/>
      <c r="L60" s="114"/>
      <c r="M60" s="114"/>
      <c r="N60" s="114"/>
      <c r="O60" s="114"/>
      <c r="P60" s="114"/>
      <c r="Q60" s="114"/>
      <c r="R60" s="114"/>
      <c r="S60" s="114"/>
      <c r="T60" s="114"/>
      <c r="U60" s="114"/>
      <c r="V60" s="114"/>
      <c r="W60" s="114"/>
      <c r="X60" s="114"/>
      <c r="Y60" s="114"/>
      <c r="Z60" s="114"/>
      <c r="AA60" s="114"/>
      <c r="AB60" s="114"/>
      <c r="AC60" s="114"/>
      <c r="AD60" s="114"/>
      <c r="AE60" s="114"/>
      <c r="AF60" s="114"/>
      <c r="AG60" s="117">
        <f>'VON - Vedlejší a ostatní ...'!J30</f>
        <v>0</v>
      </c>
      <c r="AH60" s="115"/>
      <c r="AI60" s="115"/>
      <c r="AJ60" s="115"/>
      <c r="AK60" s="115"/>
      <c r="AL60" s="115"/>
      <c r="AM60" s="115"/>
      <c r="AN60" s="117">
        <f>SUM(AG60,AT60)</f>
        <v>0</v>
      </c>
      <c r="AO60" s="115"/>
      <c r="AP60" s="115"/>
      <c r="AQ60" s="118" t="s">
        <v>77</v>
      </c>
      <c r="AR60" s="119"/>
      <c r="AS60" s="135">
        <v>0</v>
      </c>
      <c r="AT60" s="136">
        <f>ROUND(SUM(AV60:AW60),2)</f>
        <v>0</v>
      </c>
      <c r="AU60" s="137">
        <f>'VON - Vedlejší a ostatní ...'!P82</f>
        <v>0</v>
      </c>
      <c r="AV60" s="136">
        <f>'VON - Vedlejší a ostatní ...'!J33</f>
        <v>0</v>
      </c>
      <c r="AW60" s="136">
        <f>'VON - Vedlejší a ostatní ...'!J34</f>
        <v>0</v>
      </c>
      <c r="AX60" s="136">
        <f>'VON - Vedlejší a ostatní ...'!J35</f>
        <v>0</v>
      </c>
      <c r="AY60" s="136">
        <f>'VON - Vedlejší a ostatní ...'!J36</f>
        <v>0</v>
      </c>
      <c r="AZ60" s="136">
        <f>'VON - Vedlejší a ostatní ...'!F33</f>
        <v>0</v>
      </c>
      <c r="BA60" s="136">
        <f>'VON - Vedlejší a ostatní ...'!F34</f>
        <v>0</v>
      </c>
      <c r="BB60" s="136">
        <f>'VON - Vedlejší a ostatní ...'!F35</f>
        <v>0</v>
      </c>
      <c r="BC60" s="136">
        <f>'VON - Vedlejší a ostatní ...'!F36</f>
        <v>0</v>
      </c>
      <c r="BD60" s="138">
        <f>'VON - Vedlejší a ostatní ...'!F37</f>
        <v>0</v>
      </c>
      <c r="BE60" s="7"/>
      <c r="BT60" s="124" t="s">
        <v>75</v>
      </c>
      <c r="BV60" s="124" t="s">
        <v>73</v>
      </c>
      <c r="BW60" s="124" t="s">
        <v>96</v>
      </c>
      <c r="BX60" s="124" t="s">
        <v>5</v>
      </c>
      <c r="CL60" s="124" t="s">
        <v>19</v>
      </c>
      <c r="CM60" s="124" t="s">
        <v>79</v>
      </c>
    </row>
    <row r="61" s="2" customFormat="1" ht="30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41"/>
      <c r="AH61" s="41"/>
      <c r="AI61" s="41"/>
      <c r="AJ61" s="41"/>
      <c r="AK61" s="41"/>
      <c r="AL61" s="41"/>
      <c r="AM61" s="41"/>
      <c r="AN61" s="41"/>
      <c r="AO61" s="41"/>
      <c r="AP61" s="41"/>
      <c r="AQ61" s="41"/>
      <c r="AR61" s="45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  <c r="BD61" s="39"/>
      <c r="BE61" s="39"/>
    </row>
    <row r="62" s="2" customFormat="1" ht="6.96" customHeight="1">
      <c r="A62" s="39"/>
      <c r="B62" s="60"/>
      <c r="C62" s="61"/>
      <c r="D62" s="61"/>
      <c r="E62" s="61"/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61"/>
      <c r="Y62" s="61"/>
      <c r="Z62" s="61"/>
      <c r="AA62" s="61"/>
      <c r="AB62" s="61"/>
      <c r="AC62" s="61"/>
      <c r="AD62" s="61"/>
      <c r="AE62" s="61"/>
      <c r="AF62" s="61"/>
      <c r="AG62" s="61"/>
      <c r="AH62" s="61"/>
      <c r="AI62" s="61"/>
      <c r="AJ62" s="61"/>
      <c r="AK62" s="61"/>
      <c r="AL62" s="61"/>
      <c r="AM62" s="61"/>
      <c r="AN62" s="61"/>
      <c r="AO62" s="61"/>
      <c r="AP62" s="61"/>
      <c r="AQ62" s="61"/>
      <c r="AR62" s="45"/>
      <c r="AS62" s="39"/>
      <c r="AT62" s="39"/>
      <c r="AU62" s="39"/>
      <c r="AV62" s="39"/>
      <c r="AW62" s="39"/>
      <c r="AX62" s="39"/>
      <c r="AY62" s="39"/>
      <c r="AZ62" s="39"/>
      <c r="BA62" s="39"/>
      <c r="BB62" s="39"/>
      <c r="BC62" s="39"/>
      <c r="BD62" s="39"/>
      <c r="BE62" s="39"/>
    </row>
  </sheetData>
  <sheetProtection sheet="1" formatColumns="0" formatRows="0" objects="1" scenarios="1" spinCount="100000" saltValue="m30JFDcMjf/+ugfijoz6wEextOzux7ljOT0IkveGwObRZAbqGIEVDRqK35hspfKqY9SfZQ/e331kXZ30q81B3A==" hashValue="BpeoY/TzTobDQDmBC3uGpcew9uCKCipc6WPrWFE4vEDS6RVvLU2UaQZLGz0OKZxEIvyHepqKPDRDByv9mTimIA==" algorithmName="SHA-512" password="CC35"/>
  <mergeCells count="62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N59:AP59"/>
    <mergeCell ref="AG59:AM59"/>
    <mergeCell ref="E59:I59"/>
    <mergeCell ref="K59:AF59"/>
    <mergeCell ref="AN60:AP60"/>
    <mergeCell ref="AG60:AM60"/>
    <mergeCell ref="D60:H60"/>
    <mergeCell ref="J60:AF60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SO.03 - Výsadby'!C2" display="/"/>
    <hyperlink ref="A57" location="'SO.03.1 - Následná péče o...'!C2" display="/"/>
    <hyperlink ref="A58" location="'SO.03.2 - Následná péče o...'!C2" display="/"/>
    <hyperlink ref="A59" location="'SO.03.3 - Následná péče o...'!C2" display="/"/>
    <hyperlink ref="A60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79</v>
      </c>
    </row>
    <row r="4" s="1" customFormat="1" ht="24.96" customHeight="1">
      <c r="B4" s="21"/>
      <c r="D4" s="141" t="s">
        <v>97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R 189 – Vodní nádrž Kozlák (část výsadby), revitalizace koryta, DC25, VC29 v k.ú. Lužec n. Cidlinou</v>
      </c>
      <c r="F7" s="143"/>
      <c r="G7" s="143"/>
      <c r="H7" s="143"/>
      <c r="L7" s="21"/>
    </row>
    <row r="8" s="1" customFormat="1" ht="12" customHeight="1">
      <c r="B8" s="21"/>
      <c r="D8" s="143" t="s">
        <v>98</v>
      </c>
      <c r="L8" s="21"/>
    </row>
    <row r="9" s="2" customFormat="1" ht="16.5" customHeight="1">
      <c r="A9" s="39"/>
      <c r="B9" s="45"/>
      <c r="C9" s="39"/>
      <c r="D9" s="39"/>
      <c r="E9" s="144" t="s">
        <v>99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100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101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2. 12. 2022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19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3" t="s">
        <v>28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3" t="s">
        <v>28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32</v>
      </c>
      <c r="F26" s="39"/>
      <c r="G26" s="39"/>
      <c r="H26" s="39"/>
      <c r="I26" s="143" t="s">
        <v>28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35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37</v>
      </c>
      <c r="E32" s="39"/>
      <c r="F32" s="39"/>
      <c r="G32" s="39"/>
      <c r="H32" s="39"/>
      <c r="I32" s="39"/>
      <c r="J32" s="154">
        <f>ROUND(J88,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39</v>
      </c>
      <c r="G34" s="39"/>
      <c r="H34" s="39"/>
      <c r="I34" s="155" t="s">
        <v>38</v>
      </c>
      <c r="J34" s="155" t="s">
        <v>40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41</v>
      </c>
      <c r="E35" s="143" t="s">
        <v>42</v>
      </c>
      <c r="F35" s="157">
        <f>ROUND((SUM(BE88:BE182)),  2)</f>
        <v>0</v>
      </c>
      <c r="G35" s="39"/>
      <c r="H35" s="39"/>
      <c r="I35" s="158">
        <v>0.20999999999999999</v>
      </c>
      <c r="J35" s="157">
        <f>ROUND(((SUM(BE88:BE182))*I35),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43</v>
      </c>
      <c r="F36" s="157">
        <f>ROUND((SUM(BF88:BF182)),  2)</f>
        <v>0</v>
      </c>
      <c r="G36" s="39"/>
      <c r="H36" s="39"/>
      <c r="I36" s="158">
        <v>0.14999999999999999</v>
      </c>
      <c r="J36" s="157">
        <f>ROUND(((SUM(BF88:BF182))*I36),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44</v>
      </c>
      <c r="F37" s="157">
        <f>ROUND((SUM(BG88:BG182)),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45</v>
      </c>
      <c r="F38" s="157">
        <f>ROUND((SUM(BH88:BH182)),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46</v>
      </c>
      <c r="F39" s="157">
        <f>ROUND((SUM(BI88:BI182)),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47</v>
      </c>
      <c r="E41" s="161"/>
      <c r="F41" s="161"/>
      <c r="G41" s="162" t="s">
        <v>48</v>
      </c>
      <c r="H41" s="163" t="s">
        <v>49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102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R 189 – Vodní nádrž Kozlák (část výsadby), revitalizace koryta, DC25, VC29 v k.ú. Lužec n. Cidlinou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98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99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100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SO.03 - Výsadby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Lužec nad Cidlinou</v>
      </c>
      <c r="G56" s="41"/>
      <c r="H56" s="41"/>
      <c r="I56" s="33" t="s">
        <v>23</v>
      </c>
      <c r="J56" s="73" t="str">
        <f>IF(J14="","",J14)</f>
        <v>2. 12. 2022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SPÚ ČR</v>
      </c>
      <c r="G58" s="41"/>
      <c r="H58" s="41"/>
      <c r="I58" s="33" t="s">
        <v>31</v>
      </c>
      <c r="J58" s="37" t="str">
        <f>E23</f>
        <v>NDCon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NDCon s.r.o.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103</v>
      </c>
      <c r="D61" s="172"/>
      <c r="E61" s="172"/>
      <c r="F61" s="172"/>
      <c r="G61" s="172"/>
      <c r="H61" s="172"/>
      <c r="I61" s="172"/>
      <c r="J61" s="173" t="s">
        <v>104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69</v>
      </c>
      <c r="D63" s="41"/>
      <c r="E63" s="41"/>
      <c r="F63" s="41"/>
      <c r="G63" s="41"/>
      <c r="H63" s="41"/>
      <c r="I63" s="41"/>
      <c r="J63" s="103">
        <f>J88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105</v>
      </c>
    </row>
    <row r="64" s="9" customFormat="1" ht="24.96" customHeight="1">
      <c r="A64" s="9"/>
      <c r="B64" s="175"/>
      <c r="C64" s="176"/>
      <c r="D64" s="177" t="s">
        <v>106</v>
      </c>
      <c r="E64" s="178"/>
      <c r="F64" s="178"/>
      <c r="G64" s="178"/>
      <c r="H64" s="178"/>
      <c r="I64" s="178"/>
      <c r="J64" s="179">
        <f>J89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107</v>
      </c>
      <c r="E65" s="183"/>
      <c r="F65" s="183"/>
      <c r="G65" s="183"/>
      <c r="H65" s="183"/>
      <c r="I65" s="183"/>
      <c r="J65" s="184">
        <f>J90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108</v>
      </c>
      <c r="E66" s="183"/>
      <c r="F66" s="183"/>
      <c r="G66" s="183"/>
      <c r="H66" s="183"/>
      <c r="I66" s="183"/>
      <c r="J66" s="184">
        <f>J179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109</v>
      </c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70" t="str">
        <f>E7</f>
        <v>R 189 – Vodní nádrž Kozlák (část výsadby), revitalizace koryta, DC25, VC29 v k.ú. Lužec n. Cidlinou</v>
      </c>
      <c r="F76" s="33"/>
      <c r="G76" s="33"/>
      <c r="H76" s="33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1" customFormat="1" ht="12" customHeight="1">
      <c r="B77" s="22"/>
      <c r="C77" s="33" t="s">
        <v>98</v>
      </c>
      <c r="D77" s="23"/>
      <c r="E77" s="23"/>
      <c r="F77" s="23"/>
      <c r="G77" s="23"/>
      <c r="H77" s="23"/>
      <c r="I77" s="23"/>
      <c r="J77" s="23"/>
      <c r="K77" s="23"/>
      <c r="L77" s="21"/>
    </row>
    <row r="78" s="2" customFormat="1" ht="16.5" customHeight="1">
      <c r="A78" s="39"/>
      <c r="B78" s="40"/>
      <c r="C78" s="41"/>
      <c r="D78" s="41"/>
      <c r="E78" s="170" t="s">
        <v>99</v>
      </c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100</v>
      </c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E11</f>
        <v>SO.03 - Výsadby</v>
      </c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F14</f>
        <v>Lužec nad Cidlinou</v>
      </c>
      <c r="G82" s="41"/>
      <c r="H82" s="41"/>
      <c r="I82" s="33" t="s">
        <v>23</v>
      </c>
      <c r="J82" s="73" t="str">
        <f>IF(J14="","",J14)</f>
        <v>2. 12. 2022</v>
      </c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25</v>
      </c>
      <c r="D84" s="41"/>
      <c r="E84" s="41"/>
      <c r="F84" s="28" t="str">
        <f>E17</f>
        <v>SPÚ ČR</v>
      </c>
      <c r="G84" s="41"/>
      <c r="H84" s="41"/>
      <c r="I84" s="33" t="s">
        <v>31</v>
      </c>
      <c r="J84" s="37" t="str">
        <f>E23</f>
        <v>NDCon s.r.o.</v>
      </c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29</v>
      </c>
      <c r="D85" s="41"/>
      <c r="E85" s="41"/>
      <c r="F85" s="28" t="str">
        <f>IF(E20="","",E20)</f>
        <v>Vyplň údaj</v>
      </c>
      <c r="G85" s="41"/>
      <c r="H85" s="41"/>
      <c r="I85" s="33" t="s">
        <v>34</v>
      </c>
      <c r="J85" s="37" t="str">
        <f>E26</f>
        <v>NDCon s.r.o.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86"/>
      <c r="B87" s="187"/>
      <c r="C87" s="188" t="s">
        <v>110</v>
      </c>
      <c r="D87" s="189" t="s">
        <v>56</v>
      </c>
      <c r="E87" s="189" t="s">
        <v>52</v>
      </c>
      <c r="F87" s="189" t="s">
        <v>53</v>
      </c>
      <c r="G87" s="189" t="s">
        <v>111</v>
      </c>
      <c r="H87" s="189" t="s">
        <v>112</v>
      </c>
      <c r="I87" s="189" t="s">
        <v>113</v>
      </c>
      <c r="J87" s="189" t="s">
        <v>104</v>
      </c>
      <c r="K87" s="190" t="s">
        <v>114</v>
      </c>
      <c r="L87" s="191"/>
      <c r="M87" s="93" t="s">
        <v>19</v>
      </c>
      <c r="N87" s="94" t="s">
        <v>41</v>
      </c>
      <c r="O87" s="94" t="s">
        <v>115</v>
      </c>
      <c r="P87" s="94" t="s">
        <v>116</v>
      </c>
      <c r="Q87" s="94" t="s">
        <v>117</v>
      </c>
      <c r="R87" s="94" t="s">
        <v>118</v>
      </c>
      <c r="S87" s="94" t="s">
        <v>119</v>
      </c>
      <c r="T87" s="95" t="s">
        <v>120</v>
      </c>
      <c r="U87" s="186"/>
      <c r="V87" s="186"/>
      <c r="W87" s="186"/>
      <c r="X87" s="186"/>
      <c r="Y87" s="186"/>
      <c r="Z87" s="186"/>
      <c r="AA87" s="186"/>
      <c r="AB87" s="186"/>
      <c r="AC87" s="186"/>
      <c r="AD87" s="186"/>
      <c r="AE87" s="186"/>
    </row>
    <row r="88" s="2" customFormat="1" ht="22.8" customHeight="1">
      <c r="A88" s="39"/>
      <c r="B88" s="40"/>
      <c r="C88" s="100" t="s">
        <v>121</v>
      </c>
      <c r="D88" s="41"/>
      <c r="E88" s="41"/>
      <c r="F88" s="41"/>
      <c r="G88" s="41"/>
      <c r="H88" s="41"/>
      <c r="I88" s="41"/>
      <c r="J88" s="192">
        <f>BK88</f>
        <v>0</v>
      </c>
      <c r="K88" s="41"/>
      <c r="L88" s="45"/>
      <c r="M88" s="96"/>
      <c r="N88" s="193"/>
      <c r="O88" s="97"/>
      <c r="P88" s="194">
        <f>P89</f>
        <v>0</v>
      </c>
      <c r="Q88" s="97"/>
      <c r="R88" s="194">
        <f>R89</f>
        <v>21.146520000000002</v>
      </c>
      <c r="S88" s="97"/>
      <c r="T88" s="195">
        <f>T89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70</v>
      </c>
      <c r="AU88" s="18" t="s">
        <v>105</v>
      </c>
      <c r="BK88" s="196">
        <f>BK89</f>
        <v>0</v>
      </c>
    </row>
    <row r="89" s="12" customFormat="1" ht="25.92" customHeight="1">
      <c r="A89" s="12"/>
      <c r="B89" s="197"/>
      <c r="C89" s="198"/>
      <c r="D89" s="199" t="s">
        <v>70</v>
      </c>
      <c r="E89" s="200" t="s">
        <v>122</v>
      </c>
      <c r="F89" s="200" t="s">
        <v>123</v>
      </c>
      <c r="G89" s="198"/>
      <c r="H89" s="198"/>
      <c r="I89" s="201"/>
      <c r="J89" s="202">
        <f>BK89</f>
        <v>0</v>
      </c>
      <c r="K89" s="198"/>
      <c r="L89" s="203"/>
      <c r="M89" s="204"/>
      <c r="N89" s="205"/>
      <c r="O89" s="205"/>
      <c r="P89" s="206">
        <f>P90+P179</f>
        <v>0</v>
      </c>
      <c r="Q89" s="205"/>
      <c r="R89" s="206">
        <f>R90+R179</f>
        <v>21.146520000000002</v>
      </c>
      <c r="S89" s="205"/>
      <c r="T89" s="207">
        <f>T90+T179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8" t="s">
        <v>75</v>
      </c>
      <c r="AT89" s="209" t="s">
        <v>70</v>
      </c>
      <c r="AU89" s="209" t="s">
        <v>71</v>
      </c>
      <c r="AY89" s="208" t="s">
        <v>124</v>
      </c>
      <c r="BK89" s="210">
        <f>BK90+BK179</f>
        <v>0</v>
      </c>
    </row>
    <row r="90" s="12" customFormat="1" ht="22.8" customHeight="1">
      <c r="A90" s="12"/>
      <c r="B90" s="197"/>
      <c r="C90" s="198"/>
      <c r="D90" s="199" t="s">
        <v>70</v>
      </c>
      <c r="E90" s="211" t="s">
        <v>75</v>
      </c>
      <c r="F90" s="211" t="s">
        <v>125</v>
      </c>
      <c r="G90" s="198"/>
      <c r="H90" s="198"/>
      <c r="I90" s="201"/>
      <c r="J90" s="212">
        <f>BK90</f>
        <v>0</v>
      </c>
      <c r="K90" s="198"/>
      <c r="L90" s="203"/>
      <c r="M90" s="204"/>
      <c r="N90" s="205"/>
      <c r="O90" s="205"/>
      <c r="P90" s="206">
        <f>SUM(P91:P178)</f>
        <v>0</v>
      </c>
      <c r="Q90" s="205"/>
      <c r="R90" s="206">
        <f>SUM(R91:R178)</f>
        <v>21.146520000000002</v>
      </c>
      <c r="S90" s="205"/>
      <c r="T90" s="207">
        <f>SUM(T91:T178)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8" t="s">
        <v>75</v>
      </c>
      <c r="AT90" s="209" t="s">
        <v>70</v>
      </c>
      <c r="AU90" s="209" t="s">
        <v>75</v>
      </c>
      <c r="AY90" s="208" t="s">
        <v>124</v>
      </c>
      <c r="BK90" s="210">
        <f>SUM(BK91:BK178)</f>
        <v>0</v>
      </c>
    </row>
    <row r="91" s="2" customFormat="1" ht="21.75" customHeight="1">
      <c r="A91" s="39"/>
      <c r="B91" s="40"/>
      <c r="C91" s="213" t="s">
        <v>75</v>
      </c>
      <c r="D91" s="213" t="s">
        <v>126</v>
      </c>
      <c r="E91" s="214" t="s">
        <v>127</v>
      </c>
      <c r="F91" s="215" t="s">
        <v>128</v>
      </c>
      <c r="G91" s="216" t="s">
        <v>129</v>
      </c>
      <c r="H91" s="217">
        <v>360</v>
      </c>
      <c r="I91" s="218"/>
      <c r="J91" s="219">
        <f>ROUND(I91*H91,2)</f>
        <v>0</v>
      </c>
      <c r="K91" s="215" t="s">
        <v>130</v>
      </c>
      <c r="L91" s="45"/>
      <c r="M91" s="220" t="s">
        <v>19</v>
      </c>
      <c r="N91" s="221" t="s">
        <v>42</v>
      </c>
      <c r="O91" s="85"/>
      <c r="P91" s="222">
        <f>O91*H91</f>
        <v>0</v>
      </c>
      <c r="Q91" s="222">
        <v>0</v>
      </c>
      <c r="R91" s="222">
        <f>Q91*H91</f>
        <v>0</v>
      </c>
      <c r="S91" s="222">
        <v>0</v>
      </c>
      <c r="T91" s="223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24" t="s">
        <v>131</v>
      </c>
      <c r="AT91" s="224" t="s">
        <v>126</v>
      </c>
      <c r="AU91" s="224" t="s">
        <v>79</v>
      </c>
      <c r="AY91" s="18" t="s">
        <v>124</v>
      </c>
      <c r="BE91" s="225">
        <f>IF(N91="základní",J91,0)</f>
        <v>0</v>
      </c>
      <c r="BF91" s="225">
        <f>IF(N91="snížená",J91,0)</f>
        <v>0</v>
      </c>
      <c r="BG91" s="225">
        <f>IF(N91="zákl. přenesená",J91,0)</f>
        <v>0</v>
      </c>
      <c r="BH91" s="225">
        <f>IF(N91="sníž. přenesená",J91,0)</f>
        <v>0</v>
      </c>
      <c r="BI91" s="225">
        <f>IF(N91="nulová",J91,0)</f>
        <v>0</v>
      </c>
      <c r="BJ91" s="18" t="s">
        <v>75</v>
      </c>
      <c r="BK91" s="225">
        <f>ROUND(I91*H91,2)</f>
        <v>0</v>
      </c>
      <c r="BL91" s="18" t="s">
        <v>131</v>
      </c>
      <c r="BM91" s="224" t="s">
        <v>132</v>
      </c>
    </row>
    <row r="92" s="2" customFormat="1">
      <c r="A92" s="39"/>
      <c r="B92" s="40"/>
      <c r="C92" s="41"/>
      <c r="D92" s="226" t="s">
        <v>133</v>
      </c>
      <c r="E92" s="41"/>
      <c r="F92" s="227" t="s">
        <v>134</v>
      </c>
      <c r="G92" s="41"/>
      <c r="H92" s="41"/>
      <c r="I92" s="228"/>
      <c r="J92" s="41"/>
      <c r="K92" s="41"/>
      <c r="L92" s="45"/>
      <c r="M92" s="229"/>
      <c r="N92" s="230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133</v>
      </c>
      <c r="AU92" s="18" t="s">
        <v>79</v>
      </c>
    </row>
    <row r="93" s="2" customFormat="1">
      <c r="A93" s="39"/>
      <c r="B93" s="40"/>
      <c r="C93" s="41"/>
      <c r="D93" s="231" t="s">
        <v>135</v>
      </c>
      <c r="E93" s="41"/>
      <c r="F93" s="232" t="s">
        <v>136</v>
      </c>
      <c r="G93" s="41"/>
      <c r="H93" s="41"/>
      <c r="I93" s="228"/>
      <c r="J93" s="41"/>
      <c r="K93" s="41"/>
      <c r="L93" s="45"/>
      <c r="M93" s="229"/>
      <c r="N93" s="230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135</v>
      </c>
      <c r="AU93" s="18" t="s">
        <v>79</v>
      </c>
    </row>
    <row r="94" s="2" customFormat="1">
      <c r="A94" s="39"/>
      <c r="B94" s="40"/>
      <c r="C94" s="41"/>
      <c r="D94" s="226" t="s">
        <v>137</v>
      </c>
      <c r="E94" s="41"/>
      <c r="F94" s="233" t="s">
        <v>138</v>
      </c>
      <c r="G94" s="41"/>
      <c r="H94" s="41"/>
      <c r="I94" s="228"/>
      <c r="J94" s="41"/>
      <c r="K94" s="41"/>
      <c r="L94" s="45"/>
      <c r="M94" s="229"/>
      <c r="N94" s="230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137</v>
      </c>
      <c r="AU94" s="18" t="s">
        <v>79</v>
      </c>
    </row>
    <row r="95" s="2" customFormat="1">
      <c r="A95" s="39"/>
      <c r="B95" s="40"/>
      <c r="C95" s="41"/>
      <c r="D95" s="226" t="s">
        <v>139</v>
      </c>
      <c r="E95" s="41"/>
      <c r="F95" s="233" t="s">
        <v>140</v>
      </c>
      <c r="G95" s="41"/>
      <c r="H95" s="41"/>
      <c r="I95" s="228"/>
      <c r="J95" s="41"/>
      <c r="K95" s="41"/>
      <c r="L95" s="45"/>
      <c r="M95" s="229"/>
      <c r="N95" s="230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139</v>
      </c>
      <c r="AU95" s="18" t="s">
        <v>79</v>
      </c>
    </row>
    <row r="96" s="13" customFormat="1">
      <c r="A96" s="13"/>
      <c r="B96" s="234"/>
      <c r="C96" s="235"/>
      <c r="D96" s="226" t="s">
        <v>141</v>
      </c>
      <c r="E96" s="236" t="s">
        <v>19</v>
      </c>
      <c r="F96" s="237" t="s">
        <v>142</v>
      </c>
      <c r="G96" s="235"/>
      <c r="H96" s="236" t="s">
        <v>19</v>
      </c>
      <c r="I96" s="238"/>
      <c r="J96" s="235"/>
      <c r="K96" s="235"/>
      <c r="L96" s="239"/>
      <c r="M96" s="240"/>
      <c r="N96" s="241"/>
      <c r="O96" s="241"/>
      <c r="P96" s="241"/>
      <c r="Q96" s="241"/>
      <c r="R96" s="241"/>
      <c r="S96" s="241"/>
      <c r="T96" s="242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3" t="s">
        <v>141</v>
      </c>
      <c r="AU96" s="243" t="s">
        <v>79</v>
      </c>
      <c r="AV96" s="13" t="s">
        <v>75</v>
      </c>
      <c r="AW96" s="13" t="s">
        <v>33</v>
      </c>
      <c r="AX96" s="13" t="s">
        <v>71</v>
      </c>
      <c r="AY96" s="243" t="s">
        <v>124</v>
      </c>
    </row>
    <row r="97" s="14" customFormat="1">
      <c r="A97" s="14"/>
      <c r="B97" s="244"/>
      <c r="C97" s="245"/>
      <c r="D97" s="226" t="s">
        <v>141</v>
      </c>
      <c r="E97" s="246" t="s">
        <v>19</v>
      </c>
      <c r="F97" s="247" t="s">
        <v>143</v>
      </c>
      <c r="G97" s="245"/>
      <c r="H97" s="248">
        <v>360</v>
      </c>
      <c r="I97" s="249"/>
      <c r="J97" s="245"/>
      <c r="K97" s="245"/>
      <c r="L97" s="250"/>
      <c r="M97" s="251"/>
      <c r="N97" s="252"/>
      <c r="O97" s="252"/>
      <c r="P97" s="252"/>
      <c r="Q97" s="252"/>
      <c r="R97" s="252"/>
      <c r="S97" s="252"/>
      <c r="T97" s="253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4" t="s">
        <v>141</v>
      </c>
      <c r="AU97" s="254" t="s">
        <v>79</v>
      </c>
      <c r="AV97" s="14" t="s">
        <v>79</v>
      </c>
      <c r="AW97" s="14" t="s">
        <v>33</v>
      </c>
      <c r="AX97" s="14" t="s">
        <v>75</v>
      </c>
      <c r="AY97" s="254" t="s">
        <v>124</v>
      </c>
    </row>
    <row r="98" s="2" customFormat="1" ht="21.75" customHeight="1">
      <c r="A98" s="39"/>
      <c r="B98" s="40"/>
      <c r="C98" s="213" t="s">
        <v>79</v>
      </c>
      <c r="D98" s="213" t="s">
        <v>126</v>
      </c>
      <c r="E98" s="214" t="s">
        <v>144</v>
      </c>
      <c r="F98" s="215" t="s">
        <v>145</v>
      </c>
      <c r="G98" s="216" t="s">
        <v>129</v>
      </c>
      <c r="H98" s="217">
        <v>54</v>
      </c>
      <c r="I98" s="218"/>
      <c r="J98" s="219">
        <f>ROUND(I98*H98,2)</f>
        <v>0</v>
      </c>
      <c r="K98" s="215" t="s">
        <v>130</v>
      </c>
      <c r="L98" s="45"/>
      <c r="M98" s="220" t="s">
        <v>19</v>
      </c>
      <c r="N98" s="221" t="s">
        <v>42</v>
      </c>
      <c r="O98" s="85"/>
      <c r="P98" s="222">
        <f>O98*H98</f>
        <v>0</v>
      </c>
      <c r="Q98" s="222">
        <v>0</v>
      </c>
      <c r="R98" s="222">
        <f>Q98*H98</f>
        <v>0</v>
      </c>
      <c r="S98" s="222">
        <v>0</v>
      </c>
      <c r="T98" s="223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4" t="s">
        <v>131</v>
      </c>
      <c r="AT98" s="224" t="s">
        <v>126</v>
      </c>
      <c r="AU98" s="224" t="s">
        <v>79</v>
      </c>
      <c r="AY98" s="18" t="s">
        <v>124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18" t="s">
        <v>75</v>
      </c>
      <c r="BK98" s="225">
        <f>ROUND(I98*H98,2)</f>
        <v>0</v>
      </c>
      <c r="BL98" s="18" t="s">
        <v>131</v>
      </c>
      <c r="BM98" s="224" t="s">
        <v>146</v>
      </c>
    </row>
    <row r="99" s="2" customFormat="1">
      <c r="A99" s="39"/>
      <c r="B99" s="40"/>
      <c r="C99" s="41"/>
      <c r="D99" s="226" t="s">
        <v>133</v>
      </c>
      <c r="E99" s="41"/>
      <c r="F99" s="227" t="s">
        <v>147</v>
      </c>
      <c r="G99" s="41"/>
      <c r="H99" s="41"/>
      <c r="I99" s="228"/>
      <c r="J99" s="41"/>
      <c r="K99" s="41"/>
      <c r="L99" s="45"/>
      <c r="M99" s="229"/>
      <c r="N99" s="230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133</v>
      </c>
      <c r="AU99" s="18" t="s">
        <v>79</v>
      </c>
    </row>
    <row r="100" s="2" customFormat="1">
      <c r="A100" s="39"/>
      <c r="B100" s="40"/>
      <c r="C100" s="41"/>
      <c r="D100" s="231" t="s">
        <v>135</v>
      </c>
      <c r="E100" s="41"/>
      <c r="F100" s="232" t="s">
        <v>148</v>
      </c>
      <c r="G100" s="41"/>
      <c r="H100" s="41"/>
      <c r="I100" s="228"/>
      <c r="J100" s="41"/>
      <c r="K100" s="41"/>
      <c r="L100" s="45"/>
      <c r="M100" s="229"/>
      <c r="N100" s="230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135</v>
      </c>
      <c r="AU100" s="18" t="s">
        <v>79</v>
      </c>
    </row>
    <row r="101" s="2" customFormat="1">
      <c r="A101" s="39"/>
      <c r="B101" s="40"/>
      <c r="C101" s="41"/>
      <c r="D101" s="226" t="s">
        <v>137</v>
      </c>
      <c r="E101" s="41"/>
      <c r="F101" s="233" t="s">
        <v>138</v>
      </c>
      <c r="G101" s="41"/>
      <c r="H101" s="41"/>
      <c r="I101" s="228"/>
      <c r="J101" s="41"/>
      <c r="K101" s="41"/>
      <c r="L101" s="45"/>
      <c r="M101" s="229"/>
      <c r="N101" s="230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137</v>
      </c>
      <c r="AU101" s="18" t="s">
        <v>79</v>
      </c>
    </row>
    <row r="102" s="13" customFormat="1">
      <c r="A102" s="13"/>
      <c r="B102" s="234"/>
      <c r="C102" s="235"/>
      <c r="D102" s="226" t="s">
        <v>141</v>
      </c>
      <c r="E102" s="236" t="s">
        <v>19</v>
      </c>
      <c r="F102" s="237" t="s">
        <v>149</v>
      </c>
      <c r="G102" s="235"/>
      <c r="H102" s="236" t="s">
        <v>19</v>
      </c>
      <c r="I102" s="238"/>
      <c r="J102" s="235"/>
      <c r="K102" s="235"/>
      <c r="L102" s="239"/>
      <c r="M102" s="240"/>
      <c r="N102" s="241"/>
      <c r="O102" s="241"/>
      <c r="P102" s="241"/>
      <c r="Q102" s="241"/>
      <c r="R102" s="241"/>
      <c r="S102" s="241"/>
      <c r="T102" s="242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3" t="s">
        <v>141</v>
      </c>
      <c r="AU102" s="243" t="s">
        <v>79</v>
      </c>
      <c r="AV102" s="13" t="s">
        <v>75</v>
      </c>
      <c r="AW102" s="13" t="s">
        <v>33</v>
      </c>
      <c r="AX102" s="13" t="s">
        <v>71</v>
      </c>
      <c r="AY102" s="243" t="s">
        <v>124</v>
      </c>
    </row>
    <row r="103" s="14" customFormat="1">
      <c r="A103" s="14"/>
      <c r="B103" s="244"/>
      <c r="C103" s="245"/>
      <c r="D103" s="226" t="s">
        <v>141</v>
      </c>
      <c r="E103" s="246" t="s">
        <v>19</v>
      </c>
      <c r="F103" s="247" t="s">
        <v>150</v>
      </c>
      <c r="G103" s="245"/>
      <c r="H103" s="248">
        <v>54</v>
      </c>
      <c r="I103" s="249"/>
      <c r="J103" s="245"/>
      <c r="K103" s="245"/>
      <c r="L103" s="250"/>
      <c r="M103" s="251"/>
      <c r="N103" s="252"/>
      <c r="O103" s="252"/>
      <c r="P103" s="252"/>
      <c r="Q103" s="252"/>
      <c r="R103" s="252"/>
      <c r="S103" s="252"/>
      <c r="T103" s="253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4" t="s">
        <v>141</v>
      </c>
      <c r="AU103" s="254" t="s">
        <v>79</v>
      </c>
      <c r="AV103" s="14" t="s">
        <v>79</v>
      </c>
      <c r="AW103" s="14" t="s">
        <v>33</v>
      </c>
      <c r="AX103" s="14" t="s">
        <v>75</v>
      </c>
      <c r="AY103" s="254" t="s">
        <v>124</v>
      </c>
    </row>
    <row r="104" s="2" customFormat="1" ht="16.5" customHeight="1">
      <c r="A104" s="39"/>
      <c r="B104" s="40"/>
      <c r="C104" s="255" t="s">
        <v>151</v>
      </c>
      <c r="D104" s="255" t="s">
        <v>152</v>
      </c>
      <c r="E104" s="256" t="s">
        <v>153</v>
      </c>
      <c r="F104" s="257" t="s">
        <v>154</v>
      </c>
      <c r="G104" s="258" t="s">
        <v>155</v>
      </c>
      <c r="H104" s="259">
        <v>26.100000000000001</v>
      </c>
      <c r="I104" s="260"/>
      <c r="J104" s="261">
        <f>ROUND(I104*H104,2)</f>
        <v>0</v>
      </c>
      <c r="K104" s="257" t="s">
        <v>130</v>
      </c>
      <c r="L104" s="262"/>
      <c r="M104" s="263" t="s">
        <v>19</v>
      </c>
      <c r="N104" s="264" t="s">
        <v>42</v>
      </c>
      <c r="O104" s="85"/>
      <c r="P104" s="222">
        <f>O104*H104</f>
        <v>0</v>
      </c>
      <c r="Q104" s="222">
        <v>0.22</v>
      </c>
      <c r="R104" s="222">
        <f>Q104*H104</f>
        <v>5.742</v>
      </c>
      <c r="S104" s="222">
        <v>0</v>
      </c>
      <c r="T104" s="223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4" t="s">
        <v>156</v>
      </c>
      <c r="AT104" s="224" t="s">
        <v>152</v>
      </c>
      <c r="AU104" s="224" t="s">
        <v>79</v>
      </c>
      <c r="AY104" s="18" t="s">
        <v>124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18" t="s">
        <v>75</v>
      </c>
      <c r="BK104" s="225">
        <f>ROUND(I104*H104,2)</f>
        <v>0</v>
      </c>
      <c r="BL104" s="18" t="s">
        <v>131</v>
      </c>
      <c r="BM104" s="224" t="s">
        <v>157</v>
      </c>
    </row>
    <row r="105" s="2" customFormat="1">
      <c r="A105" s="39"/>
      <c r="B105" s="40"/>
      <c r="C105" s="41"/>
      <c r="D105" s="226" t="s">
        <v>133</v>
      </c>
      <c r="E105" s="41"/>
      <c r="F105" s="227" t="s">
        <v>154</v>
      </c>
      <c r="G105" s="41"/>
      <c r="H105" s="41"/>
      <c r="I105" s="228"/>
      <c r="J105" s="41"/>
      <c r="K105" s="41"/>
      <c r="L105" s="45"/>
      <c r="M105" s="229"/>
      <c r="N105" s="230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133</v>
      </c>
      <c r="AU105" s="18" t="s">
        <v>79</v>
      </c>
    </row>
    <row r="106" s="13" customFormat="1">
      <c r="A106" s="13"/>
      <c r="B106" s="234"/>
      <c r="C106" s="235"/>
      <c r="D106" s="226" t="s">
        <v>141</v>
      </c>
      <c r="E106" s="236" t="s">
        <v>19</v>
      </c>
      <c r="F106" s="237" t="s">
        <v>158</v>
      </c>
      <c r="G106" s="235"/>
      <c r="H106" s="236" t="s">
        <v>19</v>
      </c>
      <c r="I106" s="238"/>
      <c r="J106" s="235"/>
      <c r="K106" s="235"/>
      <c r="L106" s="239"/>
      <c r="M106" s="240"/>
      <c r="N106" s="241"/>
      <c r="O106" s="241"/>
      <c r="P106" s="241"/>
      <c r="Q106" s="241"/>
      <c r="R106" s="241"/>
      <c r="S106" s="241"/>
      <c r="T106" s="24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3" t="s">
        <v>141</v>
      </c>
      <c r="AU106" s="243" t="s">
        <v>79</v>
      </c>
      <c r="AV106" s="13" t="s">
        <v>75</v>
      </c>
      <c r="AW106" s="13" t="s">
        <v>33</v>
      </c>
      <c r="AX106" s="13" t="s">
        <v>71</v>
      </c>
      <c r="AY106" s="243" t="s">
        <v>124</v>
      </c>
    </row>
    <row r="107" s="14" customFormat="1">
      <c r="A107" s="14"/>
      <c r="B107" s="244"/>
      <c r="C107" s="245"/>
      <c r="D107" s="226" t="s">
        <v>141</v>
      </c>
      <c r="E107" s="246" t="s">
        <v>19</v>
      </c>
      <c r="F107" s="247" t="s">
        <v>159</v>
      </c>
      <c r="G107" s="245"/>
      <c r="H107" s="248">
        <v>8.0999999999999996</v>
      </c>
      <c r="I107" s="249"/>
      <c r="J107" s="245"/>
      <c r="K107" s="245"/>
      <c r="L107" s="250"/>
      <c r="M107" s="251"/>
      <c r="N107" s="252"/>
      <c r="O107" s="252"/>
      <c r="P107" s="252"/>
      <c r="Q107" s="252"/>
      <c r="R107" s="252"/>
      <c r="S107" s="252"/>
      <c r="T107" s="253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4" t="s">
        <v>141</v>
      </c>
      <c r="AU107" s="254" t="s">
        <v>79</v>
      </c>
      <c r="AV107" s="14" t="s">
        <v>79</v>
      </c>
      <c r="AW107" s="14" t="s">
        <v>33</v>
      </c>
      <c r="AX107" s="14" t="s">
        <v>71</v>
      </c>
      <c r="AY107" s="254" t="s">
        <v>124</v>
      </c>
    </row>
    <row r="108" s="13" customFormat="1">
      <c r="A108" s="13"/>
      <c r="B108" s="234"/>
      <c r="C108" s="235"/>
      <c r="D108" s="226" t="s">
        <v>141</v>
      </c>
      <c r="E108" s="236" t="s">
        <v>19</v>
      </c>
      <c r="F108" s="237" t="s">
        <v>160</v>
      </c>
      <c r="G108" s="235"/>
      <c r="H108" s="236" t="s">
        <v>19</v>
      </c>
      <c r="I108" s="238"/>
      <c r="J108" s="235"/>
      <c r="K108" s="235"/>
      <c r="L108" s="239"/>
      <c r="M108" s="240"/>
      <c r="N108" s="241"/>
      <c r="O108" s="241"/>
      <c r="P108" s="241"/>
      <c r="Q108" s="241"/>
      <c r="R108" s="241"/>
      <c r="S108" s="241"/>
      <c r="T108" s="242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3" t="s">
        <v>141</v>
      </c>
      <c r="AU108" s="243" t="s">
        <v>79</v>
      </c>
      <c r="AV108" s="13" t="s">
        <v>75</v>
      </c>
      <c r="AW108" s="13" t="s">
        <v>33</v>
      </c>
      <c r="AX108" s="13" t="s">
        <v>71</v>
      </c>
      <c r="AY108" s="243" t="s">
        <v>124</v>
      </c>
    </row>
    <row r="109" s="14" customFormat="1">
      <c r="A109" s="14"/>
      <c r="B109" s="244"/>
      <c r="C109" s="245"/>
      <c r="D109" s="226" t="s">
        <v>141</v>
      </c>
      <c r="E109" s="246" t="s">
        <v>19</v>
      </c>
      <c r="F109" s="247" t="s">
        <v>161</v>
      </c>
      <c r="G109" s="245"/>
      <c r="H109" s="248">
        <v>18</v>
      </c>
      <c r="I109" s="249"/>
      <c r="J109" s="245"/>
      <c r="K109" s="245"/>
      <c r="L109" s="250"/>
      <c r="M109" s="251"/>
      <c r="N109" s="252"/>
      <c r="O109" s="252"/>
      <c r="P109" s="252"/>
      <c r="Q109" s="252"/>
      <c r="R109" s="252"/>
      <c r="S109" s="252"/>
      <c r="T109" s="253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4" t="s">
        <v>141</v>
      </c>
      <c r="AU109" s="254" t="s">
        <v>79</v>
      </c>
      <c r="AV109" s="14" t="s">
        <v>79</v>
      </c>
      <c r="AW109" s="14" t="s">
        <v>33</v>
      </c>
      <c r="AX109" s="14" t="s">
        <v>71</v>
      </c>
      <c r="AY109" s="254" t="s">
        <v>124</v>
      </c>
    </row>
    <row r="110" s="15" customFormat="1">
      <c r="A110" s="15"/>
      <c r="B110" s="265"/>
      <c r="C110" s="266"/>
      <c r="D110" s="226" t="s">
        <v>141</v>
      </c>
      <c r="E110" s="267" t="s">
        <v>19</v>
      </c>
      <c r="F110" s="268" t="s">
        <v>162</v>
      </c>
      <c r="G110" s="266"/>
      <c r="H110" s="269">
        <v>26.100000000000001</v>
      </c>
      <c r="I110" s="270"/>
      <c r="J110" s="266"/>
      <c r="K110" s="266"/>
      <c r="L110" s="271"/>
      <c r="M110" s="272"/>
      <c r="N110" s="273"/>
      <c r="O110" s="273"/>
      <c r="P110" s="273"/>
      <c r="Q110" s="273"/>
      <c r="R110" s="273"/>
      <c r="S110" s="273"/>
      <c r="T110" s="274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75" t="s">
        <v>141</v>
      </c>
      <c r="AU110" s="275" t="s">
        <v>79</v>
      </c>
      <c r="AV110" s="15" t="s">
        <v>131</v>
      </c>
      <c r="AW110" s="15" t="s">
        <v>33</v>
      </c>
      <c r="AX110" s="15" t="s">
        <v>75</v>
      </c>
      <c r="AY110" s="275" t="s">
        <v>124</v>
      </c>
    </row>
    <row r="111" s="2" customFormat="1" ht="16.5" customHeight="1">
      <c r="A111" s="39"/>
      <c r="B111" s="40"/>
      <c r="C111" s="213" t="s">
        <v>131</v>
      </c>
      <c r="D111" s="213" t="s">
        <v>126</v>
      </c>
      <c r="E111" s="214" t="s">
        <v>163</v>
      </c>
      <c r="F111" s="215" t="s">
        <v>164</v>
      </c>
      <c r="G111" s="216" t="s">
        <v>155</v>
      </c>
      <c r="H111" s="217">
        <v>26.100000000000001</v>
      </c>
      <c r="I111" s="218"/>
      <c r="J111" s="219">
        <f>ROUND(I111*H111,2)</f>
        <v>0</v>
      </c>
      <c r="K111" s="215" t="s">
        <v>19</v>
      </c>
      <c r="L111" s="45"/>
      <c r="M111" s="220" t="s">
        <v>19</v>
      </c>
      <c r="N111" s="221" t="s">
        <v>42</v>
      </c>
      <c r="O111" s="85"/>
      <c r="P111" s="222">
        <f>O111*H111</f>
        <v>0</v>
      </c>
      <c r="Q111" s="222">
        <v>0</v>
      </c>
      <c r="R111" s="222">
        <f>Q111*H111</f>
        <v>0</v>
      </c>
      <c r="S111" s="222">
        <v>0</v>
      </c>
      <c r="T111" s="223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4" t="s">
        <v>131</v>
      </c>
      <c r="AT111" s="224" t="s">
        <v>126</v>
      </c>
      <c r="AU111" s="224" t="s">
        <v>79</v>
      </c>
      <c r="AY111" s="18" t="s">
        <v>124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8" t="s">
        <v>75</v>
      </c>
      <c r="BK111" s="225">
        <f>ROUND(I111*H111,2)</f>
        <v>0</v>
      </c>
      <c r="BL111" s="18" t="s">
        <v>131</v>
      </c>
      <c r="BM111" s="224" t="s">
        <v>165</v>
      </c>
    </row>
    <row r="112" s="2" customFormat="1">
      <c r="A112" s="39"/>
      <c r="B112" s="40"/>
      <c r="C112" s="41"/>
      <c r="D112" s="226" t="s">
        <v>133</v>
      </c>
      <c r="E112" s="41"/>
      <c r="F112" s="227" t="s">
        <v>164</v>
      </c>
      <c r="G112" s="41"/>
      <c r="H112" s="41"/>
      <c r="I112" s="228"/>
      <c r="J112" s="41"/>
      <c r="K112" s="41"/>
      <c r="L112" s="45"/>
      <c r="M112" s="229"/>
      <c r="N112" s="230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133</v>
      </c>
      <c r="AU112" s="18" t="s">
        <v>79</v>
      </c>
    </row>
    <row r="113" s="2" customFormat="1">
      <c r="A113" s="39"/>
      <c r="B113" s="40"/>
      <c r="C113" s="41"/>
      <c r="D113" s="226" t="s">
        <v>139</v>
      </c>
      <c r="E113" s="41"/>
      <c r="F113" s="233" t="s">
        <v>166</v>
      </c>
      <c r="G113" s="41"/>
      <c r="H113" s="41"/>
      <c r="I113" s="228"/>
      <c r="J113" s="41"/>
      <c r="K113" s="41"/>
      <c r="L113" s="45"/>
      <c r="M113" s="229"/>
      <c r="N113" s="230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139</v>
      </c>
      <c r="AU113" s="18" t="s">
        <v>79</v>
      </c>
    </row>
    <row r="114" s="2" customFormat="1" ht="16.5" customHeight="1">
      <c r="A114" s="39"/>
      <c r="B114" s="40"/>
      <c r="C114" s="213" t="s">
        <v>167</v>
      </c>
      <c r="D114" s="213" t="s">
        <v>126</v>
      </c>
      <c r="E114" s="214" t="s">
        <v>168</v>
      </c>
      <c r="F114" s="215" t="s">
        <v>169</v>
      </c>
      <c r="G114" s="216" t="s">
        <v>129</v>
      </c>
      <c r="H114" s="217">
        <v>414</v>
      </c>
      <c r="I114" s="218"/>
      <c r="J114" s="219">
        <f>ROUND(I114*H114,2)</f>
        <v>0</v>
      </c>
      <c r="K114" s="215" t="s">
        <v>130</v>
      </c>
      <c r="L114" s="45"/>
      <c r="M114" s="220" t="s">
        <v>19</v>
      </c>
      <c r="N114" s="221" t="s">
        <v>42</v>
      </c>
      <c r="O114" s="85"/>
      <c r="P114" s="222">
        <f>O114*H114</f>
        <v>0</v>
      </c>
      <c r="Q114" s="222">
        <v>0</v>
      </c>
      <c r="R114" s="222">
        <f>Q114*H114</f>
        <v>0</v>
      </c>
      <c r="S114" s="222">
        <v>0</v>
      </c>
      <c r="T114" s="223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4" t="s">
        <v>131</v>
      </c>
      <c r="AT114" s="224" t="s">
        <v>126</v>
      </c>
      <c r="AU114" s="224" t="s">
        <v>79</v>
      </c>
      <c r="AY114" s="18" t="s">
        <v>124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18" t="s">
        <v>75</v>
      </c>
      <c r="BK114" s="225">
        <f>ROUND(I114*H114,2)</f>
        <v>0</v>
      </c>
      <c r="BL114" s="18" t="s">
        <v>131</v>
      </c>
      <c r="BM114" s="224" t="s">
        <v>170</v>
      </c>
    </row>
    <row r="115" s="2" customFormat="1">
      <c r="A115" s="39"/>
      <c r="B115" s="40"/>
      <c r="C115" s="41"/>
      <c r="D115" s="226" t="s">
        <v>133</v>
      </c>
      <c r="E115" s="41"/>
      <c r="F115" s="227" t="s">
        <v>171</v>
      </c>
      <c r="G115" s="41"/>
      <c r="H115" s="41"/>
      <c r="I115" s="228"/>
      <c r="J115" s="41"/>
      <c r="K115" s="41"/>
      <c r="L115" s="45"/>
      <c r="M115" s="229"/>
      <c r="N115" s="230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133</v>
      </c>
      <c r="AU115" s="18" t="s">
        <v>79</v>
      </c>
    </row>
    <row r="116" s="2" customFormat="1">
      <c r="A116" s="39"/>
      <c r="B116" s="40"/>
      <c r="C116" s="41"/>
      <c r="D116" s="231" t="s">
        <v>135</v>
      </c>
      <c r="E116" s="41"/>
      <c r="F116" s="232" t="s">
        <v>172</v>
      </c>
      <c r="G116" s="41"/>
      <c r="H116" s="41"/>
      <c r="I116" s="228"/>
      <c r="J116" s="41"/>
      <c r="K116" s="41"/>
      <c r="L116" s="45"/>
      <c r="M116" s="229"/>
      <c r="N116" s="230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135</v>
      </c>
      <c r="AU116" s="18" t="s">
        <v>79</v>
      </c>
    </row>
    <row r="117" s="2" customFormat="1">
      <c r="A117" s="39"/>
      <c r="B117" s="40"/>
      <c r="C117" s="41"/>
      <c r="D117" s="226" t="s">
        <v>137</v>
      </c>
      <c r="E117" s="41"/>
      <c r="F117" s="233" t="s">
        <v>173</v>
      </c>
      <c r="G117" s="41"/>
      <c r="H117" s="41"/>
      <c r="I117" s="228"/>
      <c r="J117" s="41"/>
      <c r="K117" s="41"/>
      <c r="L117" s="45"/>
      <c r="M117" s="229"/>
      <c r="N117" s="230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137</v>
      </c>
      <c r="AU117" s="18" t="s">
        <v>79</v>
      </c>
    </row>
    <row r="118" s="14" customFormat="1">
      <c r="A118" s="14"/>
      <c r="B118" s="244"/>
      <c r="C118" s="245"/>
      <c r="D118" s="226" t="s">
        <v>141</v>
      </c>
      <c r="E118" s="246" t="s">
        <v>19</v>
      </c>
      <c r="F118" s="247" t="s">
        <v>174</v>
      </c>
      <c r="G118" s="245"/>
      <c r="H118" s="248">
        <v>414</v>
      </c>
      <c r="I118" s="249"/>
      <c r="J118" s="245"/>
      <c r="K118" s="245"/>
      <c r="L118" s="250"/>
      <c r="M118" s="251"/>
      <c r="N118" s="252"/>
      <c r="O118" s="252"/>
      <c r="P118" s="252"/>
      <c r="Q118" s="252"/>
      <c r="R118" s="252"/>
      <c r="S118" s="252"/>
      <c r="T118" s="253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4" t="s">
        <v>141</v>
      </c>
      <c r="AU118" s="254" t="s">
        <v>79</v>
      </c>
      <c r="AV118" s="14" t="s">
        <v>79</v>
      </c>
      <c r="AW118" s="14" t="s">
        <v>33</v>
      </c>
      <c r="AX118" s="14" t="s">
        <v>75</v>
      </c>
      <c r="AY118" s="254" t="s">
        <v>124</v>
      </c>
    </row>
    <row r="119" s="2" customFormat="1" ht="16.5" customHeight="1">
      <c r="A119" s="39"/>
      <c r="B119" s="40"/>
      <c r="C119" s="255" t="s">
        <v>175</v>
      </c>
      <c r="D119" s="255" t="s">
        <v>152</v>
      </c>
      <c r="E119" s="256" t="s">
        <v>176</v>
      </c>
      <c r="F119" s="257" t="s">
        <v>177</v>
      </c>
      <c r="G119" s="258" t="s">
        <v>129</v>
      </c>
      <c r="H119" s="259">
        <v>16</v>
      </c>
      <c r="I119" s="260"/>
      <c r="J119" s="261">
        <f>ROUND(I119*H119,2)</f>
        <v>0</v>
      </c>
      <c r="K119" s="257" t="s">
        <v>19</v>
      </c>
      <c r="L119" s="262"/>
      <c r="M119" s="263" t="s">
        <v>19</v>
      </c>
      <c r="N119" s="264" t="s">
        <v>42</v>
      </c>
      <c r="O119" s="85"/>
      <c r="P119" s="222">
        <f>O119*H119</f>
        <v>0</v>
      </c>
      <c r="Q119" s="222">
        <v>0.014999999999999999</v>
      </c>
      <c r="R119" s="222">
        <f>Q119*H119</f>
        <v>0.23999999999999999</v>
      </c>
      <c r="S119" s="222">
        <v>0</v>
      </c>
      <c r="T119" s="223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4" t="s">
        <v>156</v>
      </c>
      <c r="AT119" s="224" t="s">
        <v>152</v>
      </c>
      <c r="AU119" s="224" t="s">
        <v>79</v>
      </c>
      <c r="AY119" s="18" t="s">
        <v>124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18" t="s">
        <v>75</v>
      </c>
      <c r="BK119" s="225">
        <f>ROUND(I119*H119,2)</f>
        <v>0</v>
      </c>
      <c r="BL119" s="18" t="s">
        <v>131</v>
      </c>
      <c r="BM119" s="224" t="s">
        <v>178</v>
      </c>
    </row>
    <row r="120" s="2" customFormat="1">
      <c r="A120" s="39"/>
      <c r="B120" s="40"/>
      <c r="C120" s="41"/>
      <c r="D120" s="226" t="s">
        <v>133</v>
      </c>
      <c r="E120" s="41"/>
      <c r="F120" s="227" t="s">
        <v>177</v>
      </c>
      <c r="G120" s="41"/>
      <c r="H120" s="41"/>
      <c r="I120" s="228"/>
      <c r="J120" s="41"/>
      <c r="K120" s="41"/>
      <c r="L120" s="45"/>
      <c r="M120" s="229"/>
      <c r="N120" s="230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133</v>
      </c>
      <c r="AU120" s="18" t="s">
        <v>79</v>
      </c>
    </row>
    <row r="121" s="2" customFormat="1" ht="16.5" customHeight="1">
      <c r="A121" s="39"/>
      <c r="B121" s="40"/>
      <c r="C121" s="255" t="s">
        <v>179</v>
      </c>
      <c r="D121" s="255" t="s">
        <v>152</v>
      </c>
      <c r="E121" s="256" t="s">
        <v>180</v>
      </c>
      <c r="F121" s="257" t="s">
        <v>181</v>
      </c>
      <c r="G121" s="258" t="s">
        <v>129</v>
      </c>
      <c r="H121" s="259">
        <v>8</v>
      </c>
      <c r="I121" s="260"/>
      <c r="J121" s="261">
        <f>ROUND(I121*H121,2)</f>
        <v>0</v>
      </c>
      <c r="K121" s="257" t="s">
        <v>130</v>
      </c>
      <c r="L121" s="262"/>
      <c r="M121" s="263" t="s">
        <v>19</v>
      </c>
      <c r="N121" s="264" t="s">
        <v>42</v>
      </c>
      <c r="O121" s="85"/>
      <c r="P121" s="222">
        <f>O121*H121</f>
        <v>0</v>
      </c>
      <c r="Q121" s="222">
        <v>0.01</v>
      </c>
      <c r="R121" s="222">
        <f>Q121*H121</f>
        <v>0.080000000000000002</v>
      </c>
      <c r="S121" s="222">
        <v>0</v>
      </c>
      <c r="T121" s="223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4" t="s">
        <v>156</v>
      </c>
      <c r="AT121" s="224" t="s">
        <v>152</v>
      </c>
      <c r="AU121" s="224" t="s">
        <v>79</v>
      </c>
      <c r="AY121" s="18" t="s">
        <v>124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8" t="s">
        <v>75</v>
      </c>
      <c r="BK121" s="225">
        <f>ROUND(I121*H121,2)</f>
        <v>0</v>
      </c>
      <c r="BL121" s="18" t="s">
        <v>131</v>
      </c>
      <c r="BM121" s="224" t="s">
        <v>182</v>
      </c>
    </row>
    <row r="122" s="2" customFormat="1">
      <c r="A122" s="39"/>
      <c r="B122" s="40"/>
      <c r="C122" s="41"/>
      <c r="D122" s="226" t="s">
        <v>133</v>
      </c>
      <c r="E122" s="41"/>
      <c r="F122" s="227" t="s">
        <v>181</v>
      </c>
      <c r="G122" s="41"/>
      <c r="H122" s="41"/>
      <c r="I122" s="228"/>
      <c r="J122" s="41"/>
      <c r="K122" s="41"/>
      <c r="L122" s="45"/>
      <c r="M122" s="229"/>
      <c r="N122" s="230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133</v>
      </c>
      <c r="AU122" s="18" t="s">
        <v>79</v>
      </c>
    </row>
    <row r="123" s="2" customFormat="1" ht="16.5" customHeight="1">
      <c r="A123" s="39"/>
      <c r="B123" s="40"/>
      <c r="C123" s="255" t="s">
        <v>156</v>
      </c>
      <c r="D123" s="255" t="s">
        <v>152</v>
      </c>
      <c r="E123" s="256" t="s">
        <v>183</v>
      </c>
      <c r="F123" s="257" t="s">
        <v>184</v>
      </c>
      <c r="G123" s="258" t="s">
        <v>129</v>
      </c>
      <c r="H123" s="259">
        <v>10</v>
      </c>
      <c r="I123" s="260"/>
      <c r="J123" s="261">
        <f>ROUND(I123*H123,2)</f>
        <v>0</v>
      </c>
      <c r="K123" s="257" t="s">
        <v>19</v>
      </c>
      <c r="L123" s="262"/>
      <c r="M123" s="263" t="s">
        <v>19</v>
      </c>
      <c r="N123" s="264" t="s">
        <v>42</v>
      </c>
      <c r="O123" s="85"/>
      <c r="P123" s="222">
        <f>O123*H123</f>
        <v>0</v>
      </c>
      <c r="Q123" s="222">
        <v>0.027</v>
      </c>
      <c r="R123" s="222">
        <f>Q123*H123</f>
        <v>0.27000000000000002</v>
      </c>
      <c r="S123" s="222">
        <v>0</v>
      </c>
      <c r="T123" s="223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4" t="s">
        <v>156</v>
      </c>
      <c r="AT123" s="224" t="s">
        <v>152</v>
      </c>
      <c r="AU123" s="224" t="s">
        <v>79</v>
      </c>
      <c r="AY123" s="18" t="s">
        <v>124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18" t="s">
        <v>75</v>
      </c>
      <c r="BK123" s="225">
        <f>ROUND(I123*H123,2)</f>
        <v>0</v>
      </c>
      <c r="BL123" s="18" t="s">
        <v>131</v>
      </c>
      <c r="BM123" s="224" t="s">
        <v>185</v>
      </c>
    </row>
    <row r="124" s="2" customFormat="1">
      <c r="A124" s="39"/>
      <c r="B124" s="40"/>
      <c r="C124" s="41"/>
      <c r="D124" s="226" t="s">
        <v>133</v>
      </c>
      <c r="E124" s="41"/>
      <c r="F124" s="227" t="s">
        <v>184</v>
      </c>
      <c r="G124" s="41"/>
      <c r="H124" s="41"/>
      <c r="I124" s="228"/>
      <c r="J124" s="41"/>
      <c r="K124" s="41"/>
      <c r="L124" s="45"/>
      <c r="M124" s="229"/>
      <c r="N124" s="230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133</v>
      </c>
      <c r="AU124" s="18" t="s">
        <v>79</v>
      </c>
    </row>
    <row r="125" s="2" customFormat="1" ht="16.5" customHeight="1">
      <c r="A125" s="39"/>
      <c r="B125" s="40"/>
      <c r="C125" s="255" t="s">
        <v>186</v>
      </c>
      <c r="D125" s="255" t="s">
        <v>152</v>
      </c>
      <c r="E125" s="256" t="s">
        <v>187</v>
      </c>
      <c r="F125" s="257" t="s">
        <v>188</v>
      </c>
      <c r="G125" s="258" t="s">
        <v>129</v>
      </c>
      <c r="H125" s="259">
        <v>7</v>
      </c>
      <c r="I125" s="260"/>
      <c r="J125" s="261">
        <f>ROUND(I125*H125,2)</f>
        <v>0</v>
      </c>
      <c r="K125" s="257" t="s">
        <v>130</v>
      </c>
      <c r="L125" s="262"/>
      <c r="M125" s="263" t="s">
        <v>19</v>
      </c>
      <c r="N125" s="264" t="s">
        <v>42</v>
      </c>
      <c r="O125" s="85"/>
      <c r="P125" s="222">
        <f>O125*H125</f>
        <v>0</v>
      </c>
      <c r="Q125" s="222">
        <v>0.01</v>
      </c>
      <c r="R125" s="222">
        <f>Q125*H125</f>
        <v>0.070000000000000007</v>
      </c>
      <c r="S125" s="222">
        <v>0</v>
      </c>
      <c r="T125" s="223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4" t="s">
        <v>156</v>
      </c>
      <c r="AT125" s="224" t="s">
        <v>152</v>
      </c>
      <c r="AU125" s="224" t="s">
        <v>79</v>
      </c>
      <c r="AY125" s="18" t="s">
        <v>124</v>
      </c>
      <c r="BE125" s="225">
        <f>IF(N125="základní",J125,0)</f>
        <v>0</v>
      </c>
      <c r="BF125" s="225">
        <f>IF(N125="snížená",J125,0)</f>
        <v>0</v>
      </c>
      <c r="BG125" s="225">
        <f>IF(N125="zákl. přenesená",J125,0)</f>
        <v>0</v>
      </c>
      <c r="BH125" s="225">
        <f>IF(N125="sníž. přenesená",J125,0)</f>
        <v>0</v>
      </c>
      <c r="BI125" s="225">
        <f>IF(N125="nulová",J125,0)</f>
        <v>0</v>
      </c>
      <c r="BJ125" s="18" t="s">
        <v>75</v>
      </c>
      <c r="BK125" s="225">
        <f>ROUND(I125*H125,2)</f>
        <v>0</v>
      </c>
      <c r="BL125" s="18" t="s">
        <v>131</v>
      </c>
      <c r="BM125" s="224" t="s">
        <v>189</v>
      </c>
    </row>
    <row r="126" s="2" customFormat="1">
      <c r="A126" s="39"/>
      <c r="B126" s="40"/>
      <c r="C126" s="41"/>
      <c r="D126" s="226" t="s">
        <v>133</v>
      </c>
      <c r="E126" s="41"/>
      <c r="F126" s="227" t="s">
        <v>190</v>
      </c>
      <c r="G126" s="41"/>
      <c r="H126" s="41"/>
      <c r="I126" s="228"/>
      <c r="J126" s="41"/>
      <c r="K126" s="41"/>
      <c r="L126" s="45"/>
      <c r="M126" s="229"/>
      <c r="N126" s="230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133</v>
      </c>
      <c r="AU126" s="18" t="s">
        <v>79</v>
      </c>
    </row>
    <row r="127" s="2" customFormat="1" ht="16.5" customHeight="1">
      <c r="A127" s="39"/>
      <c r="B127" s="40"/>
      <c r="C127" s="255" t="s">
        <v>191</v>
      </c>
      <c r="D127" s="255" t="s">
        <v>152</v>
      </c>
      <c r="E127" s="256" t="s">
        <v>192</v>
      </c>
      <c r="F127" s="257" t="s">
        <v>193</v>
      </c>
      <c r="G127" s="258" t="s">
        <v>129</v>
      </c>
      <c r="H127" s="259">
        <v>5</v>
      </c>
      <c r="I127" s="260"/>
      <c r="J127" s="261">
        <f>ROUND(I127*H127,2)</f>
        <v>0</v>
      </c>
      <c r="K127" s="257" t="s">
        <v>130</v>
      </c>
      <c r="L127" s="262"/>
      <c r="M127" s="263" t="s">
        <v>19</v>
      </c>
      <c r="N127" s="264" t="s">
        <v>42</v>
      </c>
      <c r="O127" s="85"/>
      <c r="P127" s="222">
        <f>O127*H127</f>
        <v>0</v>
      </c>
      <c r="Q127" s="222">
        <v>0.027</v>
      </c>
      <c r="R127" s="222">
        <f>Q127*H127</f>
        <v>0.13500000000000001</v>
      </c>
      <c r="S127" s="222">
        <v>0</v>
      </c>
      <c r="T127" s="223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4" t="s">
        <v>156</v>
      </c>
      <c r="AT127" s="224" t="s">
        <v>152</v>
      </c>
      <c r="AU127" s="224" t="s">
        <v>79</v>
      </c>
      <c r="AY127" s="18" t="s">
        <v>124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18" t="s">
        <v>75</v>
      </c>
      <c r="BK127" s="225">
        <f>ROUND(I127*H127,2)</f>
        <v>0</v>
      </c>
      <c r="BL127" s="18" t="s">
        <v>131</v>
      </c>
      <c r="BM127" s="224" t="s">
        <v>194</v>
      </c>
    </row>
    <row r="128" s="2" customFormat="1">
      <c r="A128" s="39"/>
      <c r="B128" s="40"/>
      <c r="C128" s="41"/>
      <c r="D128" s="226" t="s">
        <v>133</v>
      </c>
      <c r="E128" s="41"/>
      <c r="F128" s="227" t="s">
        <v>193</v>
      </c>
      <c r="G128" s="41"/>
      <c r="H128" s="41"/>
      <c r="I128" s="228"/>
      <c r="J128" s="41"/>
      <c r="K128" s="41"/>
      <c r="L128" s="45"/>
      <c r="M128" s="229"/>
      <c r="N128" s="230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133</v>
      </c>
      <c r="AU128" s="18" t="s">
        <v>79</v>
      </c>
    </row>
    <row r="129" s="2" customFormat="1" ht="16.5" customHeight="1">
      <c r="A129" s="39"/>
      <c r="B129" s="40"/>
      <c r="C129" s="255" t="s">
        <v>195</v>
      </c>
      <c r="D129" s="255" t="s">
        <v>152</v>
      </c>
      <c r="E129" s="256" t="s">
        <v>196</v>
      </c>
      <c r="F129" s="257" t="s">
        <v>197</v>
      </c>
      <c r="G129" s="258" t="s">
        <v>129</v>
      </c>
      <c r="H129" s="259">
        <v>8</v>
      </c>
      <c r="I129" s="260"/>
      <c r="J129" s="261">
        <f>ROUND(I129*H129,2)</f>
        <v>0</v>
      </c>
      <c r="K129" s="257" t="s">
        <v>130</v>
      </c>
      <c r="L129" s="262"/>
      <c r="M129" s="263" t="s">
        <v>19</v>
      </c>
      <c r="N129" s="264" t="s">
        <v>42</v>
      </c>
      <c r="O129" s="85"/>
      <c r="P129" s="222">
        <f>O129*H129</f>
        <v>0</v>
      </c>
      <c r="Q129" s="222">
        <v>0.027</v>
      </c>
      <c r="R129" s="222">
        <f>Q129*H129</f>
        <v>0.216</v>
      </c>
      <c r="S129" s="222">
        <v>0</v>
      </c>
      <c r="T129" s="223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4" t="s">
        <v>156</v>
      </c>
      <c r="AT129" s="224" t="s">
        <v>152</v>
      </c>
      <c r="AU129" s="224" t="s">
        <v>79</v>
      </c>
      <c r="AY129" s="18" t="s">
        <v>124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8" t="s">
        <v>75</v>
      </c>
      <c r="BK129" s="225">
        <f>ROUND(I129*H129,2)</f>
        <v>0</v>
      </c>
      <c r="BL129" s="18" t="s">
        <v>131</v>
      </c>
      <c r="BM129" s="224" t="s">
        <v>198</v>
      </c>
    </row>
    <row r="130" s="2" customFormat="1">
      <c r="A130" s="39"/>
      <c r="B130" s="40"/>
      <c r="C130" s="41"/>
      <c r="D130" s="226" t="s">
        <v>133</v>
      </c>
      <c r="E130" s="41"/>
      <c r="F130" s="227" t="s">
        <v>199</v>
      </c>
      <c r="G130" s="41"/>
      <c r="H130" s="41"/>
      <c r="I130" s="228"/>
      <c r="J130" s="41"/>
      <c r="K130" s="41"/>
      <c r="L130" s="45"/>
      <c r="M130" s="229"/>
      <c r="N130" s="230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133</v>
      </c>
      <c r="AU130" s="18" t="s">
        <v>79</v>
      </c>
    </row>
    <row r="131" s="2" customFormat="1" ht="16.5" customHeight="1">
      <c r="A131" s="39"/>
      <c r="B131" s="40"/>
      <c r="C131" s="255" t="s">
        <v>200</v>
      </c>
      <c r="D131" s="255" t="s">
        <v>152</v>
      </c>
      <c r="E131" s="256" t="s">
        <v>201</v>
      </c>
      <c r="F131" s="257" t="s">
        <v>202</v>
      </c>
      <c r="G131" s="258" t="s">
        <v>129</v>
      </c>
      <c r="H131" s="259">
        <v>60</v>
      </c>
      <c r="I131" s="260"/>
      <c r="J131" s="261">
        <f>ROUND(I131*H131,2)</f>
        <v>0</v>
      </c>
      <c r="K131" s="257" t="s">
        <v>19</v>
      </c>
      <c r="L131" s="262"/>
      <c r="M131" s="263" t="s">
        <v>19</v>
      </c>
      <c r="N131" s="264" t="s">
        <v>42</v>
      </c>
      <c r="O131" s="85"/>
      <c r="P131" s="222">
        <f>O131*H131</f>
        <v>0</v>
      </c>
      <c r="Q131" s="222">
        <v>0.014999999999999999</v>
      </c>
      <c r="R131" s="222">
        <f>Q131*H131</f>
        <v>0.89999999999999991</v>
      </c>
      <c r="S131" s="222">
        <v>0</v>
      </c>
      <c r="T131" s="223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4" t="s">
        <v>156</v>
      </c>
      <c r="AT131" s="224" t="s">
        <v>152</v>
      </c>
      <c r="AU131" s="224" t="s">
        <v>79</v>
      </c>
      <c r="AY131" s="18" t="s">
        <v>124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8" t="s">
        <v>75</v>
      </c>
      <c r="BK131" s="225">
        <f>ROUND(I131*H131,2)</f>
        <v>0</v>
      </c>
      <c r="BL131" s="18" t="s">
        <v>131</v>
      </c>
      <c r="BM131" s="224" t="s">
        <v>203</v>
      </c>
    </row>
    <row r="132" s="2" customFormat="1">
      <c r="A132" s="39"/>
      <c r="B132" s="40"/>
      <c r="C132" s="41"/>
      <c r="D132" s="226" t="s">
        <v>133</v>
      </c>
      <c r="E132" s="41"/>
      <c r="F132" s="227" t="s">
        <v>202</v>
      </c>
      <c r="G132" s="41"/>
      <c r="H132" s="41"/>
      <c r="I132" s="228"/>
      <c r="J132" s="41"/>
      <c r="K132" s="41"/>
      <c r="L132" s="45"/>
      <c r="M132" s="229"/>
      <c r="N132" s="230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133</v>
      </c>
      <c r="AU132" s="18" t="s">
        <v>79</v>
      </c>
    </row>
    <row r="133" s="2" customFormat="1" ht="16.5" customHeight="1">
      <c r="A133" s="39"/>
      <c r="B133" s="40"/>
      <c r="C133" s="255" t="s">
        <v>204</v>
      </c>
      <c r="D133" s="255" t="s">
        <v>152</v>
      </c>
      <c r="E133" s="256" t="s">
        <v>205</v>
      </c>
      <c r="F133" s="257" t="s">
        <v>206</v>
      </c>
      <c r="G133" s="258" t="s">
        <v>129</v>
      </c>
      <c r="H133" s="259">
        <v>60</v>
      </c>
      <c r="I133" s="260"/>
      <c r="J133" s="261">
        <f>ROUND(I133*H133,2)</f>
        <v>0</v>
      </c>
      <c r="K133" s="257" t="s">
        <v>19</v>
      </c>
      <c r="L133" s="262"/>
      <c r="M133" s="263" t="s">
        <v>19</v>
      </c>
      <c r="N133" s="264" t="s">
        <v>42</v>
      </c>
      <c r="O133" s="85"/>
      <c r="P133" s="222">
        <f>O133*H133</f>
        <v>0</v>
      </c>
      <c r="Q133" s="222">
        <v>0.014999999999999999</v>
      </c>
      <c r="R133" s="222">
        <f>Q133*H133</f>
        <v>0.89999999999999991</v>
      </c>
      <c r="S133" s="222">
        <v>0</v>
      </c>
      <c r="T133" s="223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4" t="s">
        <v>156</v>
      </c>
      <c r="AT133" s="224" t="s">
        <v>152</v>
      </c>
      <c r="AU133" s="224" t="s">
        <v>79</v>
      </c>
      <c r="AY133" s="18" t="s">
        <v>124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18" t="s">
        <v>75</v>
      </c>
      <c r="BK133" s="225">
        <f>ROUND(I133*H133,2)</f>
        <v>0</v>
      </c>
      <c r="BL133" s="18" t="s">
        <v>131</v>
      </c>
      <c r="BM133" s="224" t="s">
        <v>207</v>
      </c>
    </row>
    <row r="134" s="2" customFormat="1">
      <c r="A134" s="39"/>
      <c r="B134" s="40"/>
      <c r="C134" s="41"/>
      <c r="D134" s="226" t="s">
        <v>133</v>
      </c>
      <c r="E134" s="41"/>
      <c r="F134" s="227" t="s">
        <v>206</v>
      </c>
      <c r="G134" s="41"/>
      <c r="H134" s="41"/>
      <c r="I134" s="228"/>
      <c r="J134" s="41"/>
      <c r="K134" s="41"/>
      <c r="L134" s="45"/>
      <c r="M134" s="229"/>
      <c r="N134" s="230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133</v>
      </c>
      <c r="AU134" s="18" t="s">
        <v>79</v>
      </c>
    </row>
    <row r="135" s="2" customFormat="1" ht="16.5" customHeight="1">
      <c r="A135" s="39"/>
      <c r="B135" s="40"/>
      <c r="C135" s="255" t="s">
        <v>208</v>
      </c>
      <c r="D135" s="255" t="s">
        <v>152</v>
      </c>
      <c r="E135" s="256" t="s">
        <v>209</v>
      </c>
      <c r="F135" s="257" t="s">
        <v>210</v>
      </c>
      <c r="G135" s="258" t="s">
        <v>129</v>
      </c>
      <c r="H135" s="259">
        <v>72</v>
      </c>
      <c r="I135" s="260"/>
      <c r="J135" s="261">
        <f>ROUND(I135*H135,2)</f>
        <v>0</v>
      </c>
      <c r="K135" s="257" t="s">
        <v>19</v>
      </c>
      <c r="L135" s="262"/>
      <c r="M135" s="263" t="s">
        <v>19</v>
      </c>
      <c r="N135" s="264" t="s">
        <v>42</v>
      </c>
      <c r="O135" s="85"/>
      <c r="P135" s="222">
        <f>O135*H135</f>
        <v>0</v>
      </c>
      <c r="Q135" s="222">
        <v>0.014999999999999999</v>
      </c>
      <c r="R135" s="222">
        <f>Q135*H135</f>
        <v>1.0800000000000001</v>
      </c>
      <c r="S135" s="222">
        <v>0</v>
      </c>
      <c r="T135" s="223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4" t="s">
        <v>156</v>
      </c>
      <c r="AT135" s="224" t="s">
        <v>152</v>
      </c>
      <c r="AU135" s="224" t="s">
        <v>79</v>
      </c>
      <c r="AY135" s="18" t="s">
        <v>124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8" t="s">
        <v>75</v>
      </c>
      <c r="BK135" s="225">
        <f>ROUND(I135*H135,2)</f>
        <v>0</v>
      </c>
      <c r="BL135" s="18" t="s">
        <v>131</v>
      </c>
      <c r="BM135" s="224" t="s">
        <v>211</v>
      </c>
    </row>
    <row r="136" s="2" customFormat="1">
      <c r="A136" s="39"/>
      <c r="B136" s="40"/>
      <c r="C136" s="41"/>
      <c r="D136" s="226" t="s">
        <v>133</v>
      </c>
      <c r="E136" s="41"/>
      <c r="F136" s="227" t="s">
        <v>210</v>
      </c>
      <c r="G136" s="41"/>
      <c r="H136" s="41"/>
      <c r="I136" s="228"/>
      <c r="J136" s="41"/>
      <c r="K136" s="41"/>
      <c r="L136" s="45"/>
      <c r="M136" s="229"/>
      <c r="N136" s="230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133</v>
      </c>
      <c r="AU136" s="18" t="s">
        <v>79</v>
      </c>
    </row>
    <row r="137" s="2" customFormat="1" ht="16.5" customHeight="1">
      <c r="A137" s="39"/>
      <c r="B137" s="40"/>
      <c r="C137" s="255" t="s">
        <v>8</v>
      </c>
      <c r="D137" s="255" t="s">
        <v>152</v>
      </c>
      <c r="E137" s="256" t="s">
        <v>212</v>
      </c>
      <c r="F137" s="257" t="s">
        <v>213</v>
      </c>
      <c r="G137" s="258" t="s">
        <v>129</v>
      </c>
      <c r="H137" s="259">
        <v>36</v>
      </c>
      <c r="I137" s="260"/>
      <c r="J137" s="261">
        <f>ROUND(I137*H137,2)</f>
        <v>0</v>
      </c>
      <c r="K137" s="257" t="s">
        <v>19</v>
      </c>
      <c r="L137" s="262"/>
      <c r="M137" s="263" t="s">
        <v>19</v>
      </c>
      <c r="N137" s="264" t="s">
        <v>42</v>
      </c>
      <c r="O137" s="85"/>
      <c r="P137" s="222">
        <f>O137*H137</f>
        <v>0</v>
      </c>
      <c r="Q137" s="222">
        <v>0.014999999999999999</v>
      </c>
      <c r="R137" s="222">
        <f>Q137*H137</f>
        <v>0.54000000000000004</v>
      </c>
      <c r="S137" s="222">
        <v>0</v>
      </c>
      <c r="T137" s="223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4" t="s">
        <v>156</v>
      </c>
      <c r="AT137" s="224" t="s">
        <v>152</v>
      </c>
      <c r="AU137" s="224" t="s">
        <v>79</v>
      </c>
      <c r="AY137" s="18" t="s">
        <v>124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8" t="s">
        <v>75</v>
      </c>
      <c r="BK137" s="225">
        <f>ROUND(I137*H137,2)</f>
        <v>0</v>
      </c>
      <c r="BL137" s="18" t="s">
        <v>131</v>
      </c>
      <c r="BM137" s="224" t="s">
        <v>214</v>
      </c>
    </row>
    <row r="138" s="2" customFormat="1">
      <c r="A138" s="39"/>
      <c r="B138" s="40"/>
      <c r="C138" s="41"/>
      <c r="D138" s="226" t="s">
        <v>133</v>
      </c>
      <c r="E138" s="41"/>
      <c r="F138" s="227" t="s">
        <v>213</v>
      </c>
      <c r="G138" s="41"/>
      <c r="H138" s="41"/>
      <c r="I138" s="228"/>
      <c r="J138" s="41"/>
      <c r="K138" s="41"/>
      <c r="L138" s="45"/>
      <c r="M138" s="229"/>
      <c r="N138" s="230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133</v>
      </c>
      <c r="AU138" s="18" t="s">
        <v>79</v>
      </c>
    </row>
    <row r="139" s="2" customFormat="1" ht="16.5" customHeight="1">
      <c r="A139" s="39"/>
      <c r="B139" s="40"/>
      <c r="C139" s="255" t="s">
        <v>215</v>
      </c>
      <c r="D139" s="255" t="s">
        <v>152</v>
      </c>
      <c r="E139" s="256" t="s">
        <v>216</v>
      </c>
      <c r="F139" s="257" t="s">
        <v>217</v>
      </c>
      <c r="G139" s="258" t="s">
        <v>129</v>
      </c>
      <c r="H139" s="259">
        <v>36</v>
      </c>
      <c r="I139" s="260"/>
      <c r="J139" s="261">
        <f>ROUND(I139*H139,2)</f>
        <v>0</v>
      </c>
      <c r="K139" s="257" t="s">
        <v>19</v>
      </c>
      <c r="L139" s="262"/>
      <c r="M139" s="263" t="s">
        <v>19</v>
      </c>
      <c r="N139" s="264" t="s">
        <v>42</v>
      </c>
      <c r="O139" s="85"/>
      <c r="P139" s="222">
        <f>O139*H139</f>
        <v>0</v>
      </c>
      <c r="Q139" s="222">
        <v>0.014999999999999999</v>
      </c>
      <c r="R139" s="222">
        <f>Q139*H139</f>
        <v>0.54000000000000004</v>
      </c>
      <c r="S139" s="222">
        <v>0</v>
      </c>
      <c r="T139" s="223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4" t="s">
        <v>156</v>
      </c>
      <c r="AT139" s="224" t="s">
        <v>152</v>
      </c>
      <c r="AU139" s="224" t="s">
        <v>79</v>
      </c>
      <c r="AY139" s="18" t="s">
        <v>124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8" t="s">
        <v>75</v>
      </c>
      <c r="BK139" s="225">
        <f>ROUND(I139*H139,2)</f>
        <v>0</v>
      </c>
      <c r="BL139" s="18" t="s">
        <v>131</v>
      </c>
      <c r="BM139" s="224" t="s">
        <v>218</v>
      </c>
    </row>
    <row r="140" s="2" customFormat="1">
      <c r="A140" s="39"/>
      <c r="B140" s="40"/>
      <c r="C140" s="41"/>
      <c r="D140" s="226" t="s">
        <v>133</v>
      </c>
      <c r="E140" s="41"/>
      <c r="F140" s="227" t="s">
        <v>217</v>
      </c>
      <c r="G140" s="41"/>
      <c r="H140" s="41"/>
      <c r="I140" s="228"/>
      <c r="J140" s="41"/>
      <c r="K140" s="41"/>
      <c r="L140" s="45"/>
      <c r="M140" s="229"/>
      <c r="N140" s="230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133</v>
      </c>
      <c r="AU140" s="18" t="s">
        <v>79</v>
      </c>
    </row>
    <row r="141" s="2" customFormat="1" ht="16.5" customHeight="1">
      <c r="A141" s="39"/>
      <c r="B141" s="40"/>
      <c r="C141" s="255" t="s">
        <v>219</v>
      </c>
      <c r="D141" s="255" t="s">
        <v>152</v>
      </c>
      <c r="E141" s="256" t="s">
        <v>220</v>
      </c>
      <c r="F141" s="257" t="s">
        <v>221</v>
      </c>
      <c r="G141" s="258" t="s">
        <v>129</v>
      </c>
      <c r="H141" s="259">
        <v>96</v>
      </c>
      <c r="I141" s="260"/>
      <c r="J141" s="261">
        <f>ROUND(I141*H141,2)</f>
        <v>0</v>
      </c>
      <c r="K141" s="257" t="s">
        <v>19</v>
      </c>
      <c r="L141" s="262"/>
      <c r="M141" s="263" t="s">
        <v>19</v>
      </c>
      <c r="N141" s="264" t="s">
        <v>42</v>
      </c>
      <c r="O141" s="85"/>
      <c r="P141" s="222">
        <f>O141*H141</f>
        <v>0</v>
      </c>
      <c r="Q141" s="222">
        <v>0.014999999999999999</v>
      </c>
      <c r="R141" s="222">
        <f>Q141*H141</f>
        <v>1.44</v>
      </c>
      <c r="S141" s="222">
        <v>0</v>
      </c>
      <c r="T141" s="223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4" t="s">
        <v>156</v>
      </c>
      <c r="AT141" s="224" t="s">
        <v>152</v>
      </c>
      <c r="AU141" s="224" t="s">
        <v>79</v>
      </c>
      <c r="AY141" s="18" t="s">
        <v>124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8" t="s">
        <v>75</v>
      </c>
      <c r="BK141" s="225">
        <f>ROUND(I141*H141,2)</f>
        <v>0</v>
      </c>
      <c r="BL141" s="18" t="s">
        <v>131</v>
      </c>
      <c r="BM141" s="224" t="s">
        <v>222</v>
      </c>
    </row>
    <row r="142" s="2" customFormat="1">
      <c r="A142" s="39"/>
      <c r="B142" s="40"/>
      <c r="C142" s="41"/>
      <c r="D142" s="226" t="s">
        <v>133</v>
      </c>
      <c r="E142" s="41"/>
      <c r="F142" s="227" t="s">
        <v>221</v>
      </c>
      <c r="G142" s="41"/>
      <c r="H142" s="41"/>
      <c r="I142" s="228"/>
      <c r="J142" s="41"/>
      <c r="K142" s="41"/>
      <c r="L142" s="45"/>
      <c r="M142" s="229"/>
      <c r="N142" s="230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133</v>
      </c>
      <c r="AU142" s="18" t="s">
        <v>79</v>
      </c>
    </row>
    <row r="143" s="2" customFormat="1" ht="16.5" customHeight="1">
      <c r="A143" s="39"/>
      <c r="B143" s="40"/>
      <c r="C143" s="213" t="s">
        <v>223</v>
      </c>
      <c r="D143" s="213" t="s">
        <v>126</v>
      </c>
      <c r="E143" s="214" t="s">
        <v>224</v>
      </c>
      <c r="F143" s="215" t="s">
        <v>225</v>
      </c>
      <c r="G143" s="216" t="s">
        <v>129</v>
      </c>
      <c r="H143" s="217">
        <v>162</v>
      </c>
      <c r="I143" s="218"/>
      <c r="J143" s="219">
        <f>ROUND(I143*H143,2)</f>
        <v>0</v>
      </c>
      <c r="K143" s="215" t="s">
        <v>130</v>
      </c>
      <c r="L143" s="45"/>
      <c r="M143" s="220" t="s">
        <v>19</v>
      </c>
      <c r="N143" s="221" t="s">
        <v>42</v>
      </c>
      <c r="O143" s="85"/>
      <c r="P143" s="222">
        <f>O143*H143</f>
        <v>0</v>
      </c>
      <c r="Q143" s="222">
        <v>0.0025999999999999999</v>
      </c>
      <c r="R143" s="222">
        <f>Q143*H143</f>
        <v>0.42119999999999996</v>
      </c>
      <c r="S143" s="222">
        <v>0</v>
      </c>
      <c r="T143" s="223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4" t="s">
        <v>131</v>
      </c>
      <c r="AT143" s="224" t="s">
        <v>126</v>
      </c>
      <c r="AU143" s="224" t="s">
        <v>79</v>
      </c>
      <c r="AY143" s="18" t="s">
        <v>124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18" t="s">
        <v>75</v>
      </c>
      <c r="BK143" s="225">
        <f>ROUND(I143*H143,2)</f>
        <v>0</v>
      </c>
      <c r="BL143" s="18" t="s">
        <v>131</v>
      </c>
      <c r="BM143" s="224" t="s">
        <v>226</v>
      </c>
    </row>
    <row r="144" s="2" customFormat="1">
      <c r="A144" s="39"/>
      <c r="B144" s="40"/>
      <c r="C144" s="41"/>
      <c r="D144" s="226" t="s">
        <v>133</v>
      </c>
      <c r="E144" s="41"/>
      <c r="F144" s="227" t="s">
        <v>227</v>
      </c>
      <c r="G144" s="41"/>
      <c r="H144" s="41"/>
      <c r="I144" s="228"/>
      <c r="J144" s="41"/>
      <c r="K144" s="41"/>
      <c r="L144" s="45"/>
      <c r="M144" s="229"/>
      <c r="N144" s="230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133</v>
      </c>
      <c r="AU144" s="18" t="s">
        <v>79</v>
      </c>
    </row>
    <row r="145" s="2" customFormat="1">
      <c r="A145" s="39"/>
      <c r="B145" s="40"/>
      <c r="C145" s="41"/>
      <c r="D145" s="231" t="s">
        <v>135</v>
      </c>
      <c r="E145" s="41"/>
      <c r="F145" s="232" t="s">
        <v>228</v>
      </c>
      <c r="G145" s="41"/>
      <c r="H145" s="41"/>
      <c r="I145" s="228"/>
      <c r="J145" s="41"/>
      <c r="K145" s="41"/>
      <c r="L145" s="45"/>
      <c r="M145" s="229"/>
      <c r="N145" s="230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135</v>
      </c>
      <c r="AU145" s="18" t="s">
        <v>79</v>
      </c>
    </row>
    <row r="146" s="2" customFormat="1">
      <c r="A146" s="39"/>
      <c r="B146" s="40"/>
      <c r="C146" s="41"/>
      <c r="D146" s="226" t="s">
        <v>137</v>
      </c>
      <c r="E146" s="41"/>
      <c r="F146" s="233" t="s">
        <v>229</v>
      </c>
      <c r="G146" s="41"/>
      <c r="H146" s="41"/>
      <c r="I146" s="228"/>
      <c r="J146" s="41"/>
      <c r="K146" s="41"/>
      <c r="L146" s="45"/>
      <c r="M146" s="229"/>
      <c r="N146" s="230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137</v>
      </c>
      <c r="AU146" s="18" t="s">
        <v>79</v>
      </c>
    </row>
    <row r="147" s="13" customFormat="1">
      <c r="A147" s="13"/>
      <c r="B147" s="234"/>
      <c r="C147" s="235"/>
      <c r="D147" s="226" t="s">
        <v>141</v>
      </c>
      <c r="E147" s="236" t="s">
        <v>19</v>
      </c>
      <c r="F147" s="237" t="s">
        <v>230</v>
      </c>
      <c r="G147" s="235"/>
      <c r="H147" s="236" t="s">
        <v>19</v>
      </c>
      <c r="I147" s="238"/>
      <c r="J147" s="235"/>
      <c r="K147" s="235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141</v>
      </c>
      <c r="AU147" s="243" t="s">
        <v>79</v>
      </c>
      <c r="AV147" s="13" t="s">
        <v>75</v>
      </c>
      <c r="AW147" s="13" t="s">
        <v>33</v>
      </c>
      <c r="AX147" s="13" t="s">
        <v>71</v>
      </c>
      <c r="AY147" s="243" t="s">
        <v>124</v>
      </c>
    </row>
    <row r="148" s="13" customFormat="1">
      <c r="A148" s="13"/>
      <c r="B148" s="234"/>
      <c r="C148" s="235"/>
      <c r="D148" s="226" t="s">
        <v>141</v>
      </c>
      <c r="E148" s="236" t="s">
        <v>19</v>
      </c>
      <c r="F148" s="237" t="s">
        <v>231</v>
      </c>
      <c r="G148" s="235"/>
      <c r="H148" s="236" t="s">
        <v>19</v>
      </c>
      <c r="I148" s="238"/>
      <c r="J148" s="235"/>
      <c r="K148" s="235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141</v>
      </c>
      <c r="AU148" s="243" t="s">
        <v>79</v>
      </c>
      <c r="AV148" s="13" t="s">
        <v>75</v>
      </c>
      <c r="AW148" s="13" t="s">
        <v>33</v>
      </c>
      <c r="AX148" s="13" t="s">
        <v>71</v>
      </c>
      <c r="AY148" s="243" t="s">
        <v>124</v>
      </c>
    </row>
    <row r="149" s="14" customFormat="1">
      <c r="A149" s="14"/>
      <c r="B149" s="244"/>
      <c r="C149" s="245"/>
      <c r="D149" s="226" t="s">
        <v>141</v>
      </c>
      <c r="E149" s="246" t="s">
        <v>19</v>
      </c>
      <c r="F149" s="247" t="s">
        <v>232</v>
      </c>
      <c r="G149" s="245"/>
      <c r="H149" s="248">
        <v>162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4" t="s">
        <v>141</v>
      </c>
      <c r="AU149" s="254" t="s">
        <v>79</v>
      </c>
      <c r="AV149" s="14" t="s">
        <v>79</v>
      </c>
      <c r="AW149" s="14" t="s">
        <v>33</v>
      </c>
      <c r="AX149" s="14" t="s">
        <v>75</v>
      </c>
      <c r="AY149" s="254" t="s">
        <v>124</v>
      </c>
    </row>
    <row r="150" s="2" customFormat="1" ht="16.5" customHeight="1">
      <c r="A150" s="39"/>
      <c r="B150" s="40"/>
      <c r="C150" s="213" t="s">
        <v>233</v>
      </c>
      <c r="D150" s="213" t="s">
        <v>126</v>
      </c>
      <c r="E150" s="214" t="s">
        <v>234</v>
      </c>
      <c r="F150" s="215" t="s">
        <v>235</v>
      </c>
      <c r="G150" s="216" t="s">
        <v>129</v>
      </c>
      <c r="H150" s="217">
        <v>54</v>
      </c>
      <c r="I150" s="218"/>
      <c r="J150" s="219">
        <f>ROUND(I150*H150,2)</f>
        <v>0</v>
      </c>
      <c r="K150" s="215" t="s">
        <v>130</v>
      </c>
      <c r="L150" s="45"/>
      <c r="M150" s="220" t="s">
        <v>19</v>
      </c>
      <c r="N150" s="221" t="s">
        <v>42</v>
      </c>
      <c r="O150" s="85"/>
      <c r="P150" s="222">
        <f>O150*H150</f>
        <v>0</v>
      </c>
      <c r="Q150" s="222">
        <v>0.0020799999999999998</v>
      </c>
      <c r="R150" s="222">
        <f>Q150*H150</f>
        <v>0.11231999999999999</v>
      </c>
      <c r="S150" s="222">
        <v>0</v>
      </c>
      <c r="T150" s="223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4" t="s">
        <v>131</v>
      </c>
      <c r="AT150" s="224" t="s">
        <v>126</v>
      </c>
      <c r="AU150" s="224" t="s">
        <v>79</v>
      </c>
      <c r="AY150" s="18" t="s">
        <v>124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8" t="s">
        <v>75</v>
      </c>
      <c r="BK150" s="225">
        <f>ROUND(I150*H150,2)</f>
        <v>0</v>
      </c>
      <c r="BL150" s="18" t="s">
        <v>131</v>
      </c>
      <c r="BM150" s="224" t="s">
        <v>236</v>
      </c>
    </row>
    <row r="151" s="2" customFormat="1">
      <c r="A151" s="39"/>
      <c r="B151" s="40"/>
      <c r="C151" s="41"/>
      <c r="D151" s="226" t="s">
        <v>133</v>
      </c>
      <c r="E151" s="41"/>
      <c r="F151" s="227" t="s">
        <v>237</v>
      </c>
      <c r="G151" s="41"/>
      <c r="H151" s="41"/>
      <c r="I151" s="228"/>
      <c r="J151" s="41"/>
      <c r="K151" s="41"/>
      <c r="L151" s="45"/>
      <c r="M151" s="229"/>
      <c r="N151" s="230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133</v>
      </c>
      <c r="AU151" s="18" t="s">
        <v>79</v>
      </c>
    </row>
    <row r="152" s="2" customFormat="1">
      <c r="A152" s="39"/>
      <c r="B152" s="40"/>
      <c r="C152" s="41"/>
      <c r="D152" s="231" t="s">
        <v>135</v>
      </c>
      <c r="E152" s="41"/>
      <c r="F152" s="232" t="s">
        <v>238</v>
      </c>
      <c r="G152" s="41"/>
      <c r="H152" s="41"/>
      <c r="I152" s="228"/>
      <c r="J152" s="41"/>
      <c r="K152" s="41"/>
      <c r="L152" s="45"/>
      <c r="M152" s="229"/>
      <c r="N152" s="230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135</v>
      </c>
      <c r="AU152" s="18" t="s">
        <v>79</v>
      </c>
    </row>
    <row r="153" s="2" customFormat="1">
      <c r="A153" s="39"/>
      <c r="B153" s="40"/>
      <c r="C153" s="41"/>
      <c r="D153" s="226" t="s">
        <v>137</v>
      </c>
      <c r="E153" s="41"/>
      <c r="F153" s="233" t="s">
        <v>239</v>
      </c>
      <c r="G153" s="41"/>
      <c r="H153" s="41"/>
      <c r="I153" s="228"/>
      <c r="J153" s="41"/>
      <c r="K153" s="41"/>
      <c r="L153" s="45"/>
      <c r="M153" s="229"/>
      <c r="N153" s="230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137</v>
      </c>
      <c r="AU153" s="18" t="s">
        <v>79</v>
      </c>
    </row>
    <row r="154" s="2" customFormat="1" ht="16.5" customHeight="1">
      <c r="A154" s="39"/>
      <c r="B154" s="40"/>
      <c r="C154" s="213" t="s">
        <v>240</v>
      </c>
      <c r="D154" s="213" t="s">
        <v>126</v>
      </c>
      <c r="E154" s="214" t="s">
        <v>241</v>
      </c>
      <c r="F154" s="215" t="s">
        <v>242</v>
      </c>
      <c r="G154" s="216" t="s">
        <v>243</v>
      </c>
      <c r="H154" s="217">
        <v>384</v>
      </c>
      <c r="I154" s="218"/>
      <c r="J154" s="219">
        <f>ROUND(I154*H154,2)</f>
        <v>0</v>
      </c>
      <c r="K154" s="215" t="s">
        <v>130</v>
      </c>
      <c r="L154" s="45"/>
      <c r="M154" s="220" t="s">
        <v>19</v>
      </c>
      <c r="N154" s="221" t="s">
        <v>42</v>
      </c>
      <c r="O154" s="85"/>
      <c r="P154" s="222">
        <f>O154*H154</f>
        <v>0</v>
      </c>
      <c r="Q154" s="222">
        <v>0.01125</v>
      </c>
      <c r="R154" s="222">
        <f>Q154*H154</f>
        <v>4.3200000000000003</v>
      </c>
      <c r="S154" s="222">
        <v>0</v>
      </c>
      <c r="T154" s="223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4" t="s">
        <v>131</v>
      </c>
      <c r="AT154" s="224" t="s">
        <v>126</v>
      </c>
      <c r="AU154" s="224" t="s">
        <v>79</v>
      </c>
      <c r="AY154" s="18" t="s">
        <v>124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8" t="s">
        <v>75</v>
      </c>
      <c r="BK154" s="225">
        <f>ROUND(I154*H154,2)</f>
        <v>0</v>
      </c>
      <c r="BL154" s="18" t="s">
        <v>131</v>
      </c>
      <c r="BM154" s="224" t="s">
        <v>244</v>
      </c>
    </row>
    <row r="155" s="2" customFormat="1">
      <c r="A155" s="39"/>
      <c r="B155" s="40"/>
      <c r="C155" s="41"/>
      <c r="D155" s="226" t="s">
        <v>133</v>
      </c>
      <c r="E155" s="41"/>
      <c r="F155" s="227" t="s">
        <v>245</v>
      </c>
      <c r="G155" s="41"/>
      <c r="H155" s="41"/>
      <c r="I155" s="228"/>
      <c r="J155" s="41"/>
      <c r="K155" s="41"/>
      <c r="L155" s="45"/>
      <c r="M155" s="229"/>
      <c r="N155" s="230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133</v>
      </c>
      <c r="AU155" s="18" t="s">
        <v>79</v>
      </c>
    </row>
    <row r="156" s="2" customFormat="1">
      <c r="A156" s="39"/>
      <c r="B156" s="40"/>
      <c r="C156" s="41"/>
      <c r="D156" s="231" t="s">
        <v>135</v>
      </c>
      <c r="E156" s="41"/>
      <c r="F156" s="232" t="s">
        <v>246</v>
      </c>
      <c r="G156" s="41"/>
      <c r="H156" s="41"/>
      <c r="I156" s="228"/>
      <c r="J156" s="41"/>
      <c r="K156" s="41"/>
      <c r="L156" s="45"/>
      <c r="M156" s="229"/>
      <c r="N156" s="230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135</v>
      </c>
      <c r="AU156" s="18" t="s">
        <v>79</v>
      </c>
    </row>
    <row r="157" s="2" customFormat="1">
      <c r="A157" s="39"/>
      <c r="B157" s="40"/>
      <c r="C157" s="41"/>
      <c r="D157" s="226" t="s">
        <v>139</v>
      </c>
      <c r="E157" s="41"/>
      <c r="F157" s="233" t="s">
        <v>247</v>
      </c>
      <c r="G157" s="41"/>
      <c r="H157" s="41"/>
      <c r="I157" s="228"/>
      <c r="J157" s="41"/>
      <c r="K157" s="41"/>
      <c r="L157" s="45"/>
      <c r="M157" s="229"/>
      <c r="N157" s="230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139</v>
      </c>
      <c r="AU157" s="18" t="s">
        <v>79</v>
      </c>
    </row>
    <row r="158" s="13" customFormat="1">
      <c r="A158" s="13"/>
      <c r="B158" s="234"/>
      <c r="C158" s="235"/>
      <c r="D158" s="226" t="s">
        <v>141</v>
      </c>
      <c r="E158" s="236" t="s">
        <v>19</v>
      </c>
      <c r="F158" s="237" t="s">
        <v>248</v>
      </c>
      <c r="G158" s="235"/>
      <c r="H158" s="236" t="s">
        <v>19</v>
      </c>
      <c r="I158" s="238"/>
      <c r="J158" s="235"/>
      <c r="K158" s="235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141</v>
      </c>
      <c r="AU158" s="243" t="s">
        <v>79</v>
      </c>
      <c r="AV158" s="13" t="s">
        <v>75</v>
      </c>
      <c r="AW158" s="13" t="s">
        <v>33</v>
      </c>
      <c r="AX158" s="13" t="s">
        <v>71</v>
      </c>
      <c r="AY158" s="243" t="s">
        <v>124</v>
      </c>
    </row>
    <row r="159" s="14" customFormat="1">
      <c r="A159" s="14"/>
      <c r="B159" s="244"/>
      <c r="C159" s="245"/>
      <c r="D159" s="226" t="s">
        <v>141</v>
      </c>
      <c r="E159" s="246" t="s">
        <v>19</v>
      </c>
      <c r="F159" s="247" t="s">
        <v>249</v>
      </c>
      <c r="G159" s="245"/>
      <c r="H159" s="248">
        <v>384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4" t="s">
        <v>141</v>
      </c>
      <c r="AU159" s="254" t="s">
        <v>79</v>
      </c>
      <c r="AV159" s="14" t="s">
        <v>79</v>
      </c>
      <c r="AW159" s="14" t="s">
        <v>33</v>
      </c>
      <c r="AX159" s="14" t="s">
        <v>75</v>
      </c>
      <c r="AY159" s="254" t="s">
        <v>124</v>
      </c>
    </row>
    <row r="160" s="2" customFormat="1" ht="16.5" customHeight="1">
      <c r="A160" s="39"/>
      <c r="B160" s="40"/>
      <c r="C160" s="213" t="s">
        <v>7</v>
      </c>
      <c r="D160" s="213" t="s">
        <v>126</v>
      </c>
      <c r="E160" s="214" t="s">
        <v>250</v>
      </c>
      <c r="F160" s="215" t="s">
        <v>251</v>
      </c>
      <c r="G160" s="216" t="s">
        <v>155</v>
      </c>
      <c r="H160" s="217">
        <v>103.5</v>
      </c>
      <c r="I160" s="218"/>
      <c r="J160" s="219">
        <f>ROUND(I160*H160,2)</f>
        <v>0</v>
      </c>
      <c r="K160" s="215" t="s">
        <v>130</v>
      </c>
      <c r="L160" s="45"/>
      <c r="M160" s="220" t="s">
        <v>19</v>
      </c>
      <c r="N160" s="221" t="s">
        <v>42</v>
      </c>
      <c r="O160" s="85"/>
      <c r="P160" s="222">
        <f>O160*H160</f>
        <v>0</v>
      </c>
      <c r="Q160" s="222">
        <v>0</v>
      </c>
      <c r="R160" s="222">
        <f>Q160*H160</f>
        <v>0</v>
      </c>
      <c r="S160" s="222">
        <v>0</v>
      </c>
      <c r="T160" s="223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4" t="s">
        <v>131</v>
      </c>
      <c r="AT160" s="224" t="s">
        <v>126</v>
      </c>
      <c r="AU160" s="224" t="s">
        <v>79</v>
      </c>
      <c r="AY160" s="18" t="s">
        <v>124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8" t="s">
        <v>75</v>
      </c>
      <c r="BK160" s="225">
        <f>ROUND(I160*H160,2)</f>
        <v>0</v>
      </c>
      <c r="BL160" s="18" t="s">
        <v>131</v>
      </c>
      <c r="BM160" s="224" t="s">
        <v>252</v>
      </c>
    </row>
    <row r="161" s="2" customFormat="1">
      <c r="A161" s="39"/>
      <c r="B161" s="40"/>
      <c r="C161" s="41"/>
      <c r="D161" s="226" t="s">
        <v>133</v>
      </c>
      <c r="E161" s="41"/>
      <c r="F161" s="227" t="s">
        <v>253</v>
      </c>
      <c r="G161" s="41"/>
      <c r="H161" s="41"/>
      <c r="I161" s="228"/>
      <c r="J161" s="41"/>
      <c r="K161" s="41"/>
      <c r="L161" s="45"/>
      <c r="M161" s="229"/>
      <c r="N161" s="230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133</v>
      </c>
      <c r="AU161" s="18" t="s">
        <v>79</v>
      </c>
    </row>
    <row r="162" s="2" customFormat="1">
      <c r="A162" s="39"/>
      <c r="B162" s="40"/>
      <c r="C162" s="41"/>
      <c r="D162" s="231" t="s">
        <v>135</v>
      </c>
      <c r="E162" s="41"/>
      <c r="F162" s="232" t="s">
        <v>254</v>
      </c>
      <c r="G162" s="41"/>
      <c r="H162" s="41"/>
      <c r="I162" s="228"/>
      <c r="J162" s="41"/>
      <c r="K162" s="41"/>
      <c r="L162" s="45"/>
      <c r="M162" s="229"/>
      <c r="N162" s="230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135</v>
      </c>
      <c r="AU162" s="18" t="s">
        <v>79</v>
      </c>
    </row>
    <row r="163" s="13" customFormat="1">
      <c r="A163" s="13"/>
      <c r="B163" s="234"/>
      <c r="C163" s="235"/>
      <c r="D163" s="226" t="s">
        <v>141</v>
      </c>
      <c r="E163" s="236" t="s">
        <v>19</v>
      </c>
      <c r="F163" s="237" t="s">
        <v>255</v>
      </c>
      <c r="G163" s="235"/>
      <c r="H163" s="236" t="s">
        <v>19</v>
      </c>
      <c r="I163" s="238"/>
      <c r="J163" s="235"/>
      <c r="K163" s="235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141</v>
      </c>
      <c r="AU163" s="243" t="s">
        <v>79</v>
      </c>
      <c r="AV163" s="13" t="s">
        <v>75</v>
      </c>
      <c r="AW163" s="13" t="s">
        <v>33</v>
      </c>
      <c r="AX163" s="13" t="s">
        <v>71</v>
      </c>
      <c r="AY163" s="243" t="s">
        <v>124</v>
      </c>
    </row>
    <row r="164" s="14" customFormat="1">
      <c r="A164" s="14"/>
      <c r="B164" s="244"/>
      <c r="C164" s="245"/>
      <c r="D164" s="226" t="s">
        <v>141</v>
      </c>
      <c r="E164" s="246" t="s">
        <v>19</v>
      </c>
      <c r="F164" s="247" t="s">
        <v>256</v>
      </c>
      <c r="G164" s="245"/>
      <c r="H164" s="248">
        <v>103.5</v>
      </c>
      <c r="I164" s="249"/>
      <c r="J164" s="245"/>
      <c r="K164" s="245"/>
      <c r="L164" s="250"/>
      <c r="M164" s="251"/>
      <c r="N164" s="252"/>
      <c r="O164" s="252"/>
      <c r="P164" s="252"/>
      <c r="Q164" s="252"/>
      <c r="R164" s="252"/>
      <c r="S164" s="252"/>
      <c r="T164" s="25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4" t="s">
        <v>141</v>
      </c>
      <c r="AU164" s="254" t="s">
        <v>79</v>
      </c>
      <c r="AV164" s="14" t="s">
        <v>79</v>
      </c>
      <c r="AW164" s="14" t="s">
        <v>33</v>
      </c>
      <c r="AX164" s="14" t="s">
        <v>75</v>
      </c>
      <c r="AY164" s="254" t="s">
        <v>124</v>
      </c>
    </row>
    <row r="165" s="2" customFormat="1" ht="16.5" customHeight="1">
      <c r="A165" s="39"/>
      <c r="B165" s="40"/>
      <c r="C165" s="213" t="s">
        <v>257</v>
      </c>
      <c r="D165" s="213" t="s">
        <v>126</v>
      </c>
      <c r="E165" s="214" t="s">
        <v>258</v>
      </c>
      <c r="F165" s="215" t="s">
        <v>259</v>
      </c>
      <c r="G165" s="216" t="s">
        <v>155</v>
      </c>
      <c r="H165" s="217">
        <v>103.5</v>
      </c>
      <c r="I165" s="218"/>
      <c r="J165" s="219">
        <f>ROUND(I165*H165,2)</f>
        <v>0</v>
      </c>
      <c r="K165" s="215" t="s">
        <v>130</v>
      </c>
      <c r="L165" s="45"/>
      <c r="M165" s="220" t="s">
        <v>19</v>
      </c>
      <c r="N165" s="221" t="s">
        <v>42</v>
      </c>
      <c r="O165" s="85"/>
      <c r="P165" s="222">
        <f>O165*H165</f>
        <v>0</v>
      </c>
      <c r="Q165" s="222">
        <v>0</v>
      </c>
      <c r="R165" s="222">
        <f>Q165*H165</f>
        <v>0</v>
      </c>
      <c r="S165" s="222">
        <v>0</v>
      </c>
      <c r="T165" s="223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24" t="s">
        <v>131</v>
      </c>
      <c r="AT165" s="224" t="s">
        <v>126</v>
      </c>
      <c r="AU165" s="224" t="s">
        <v>79</v>
      </c>
      <c r="AY165" s="18" t="s">
        <v>124</v>
      </c>
      <c r="BE165" s="225">
        <f>IF(N165="základní",J165,0)</f>
        <v>0</v>
      </c>
      <c r="BF165" s="225">
        <f>IF(N165="snížená",J165,0)</f>
        <v>0</v>
      </c>
      <c r="BG165" s="225">
        <f>IF(N165="zákl. přenesená",J165,0)</f>
        <v>0</v>
      </c>
      <c r="BH165" s="225">
        <f>IF(N165="sníž. přenesená",J165,0)</f>
        <v>0</v>
      </c>
      <c r="BI165" s="225">
        <f>IF(N165="nulová",J165,0)</f>
        <v>0</v>
      </c>
      <c r="BJ165" s="18" t="s">
        <v>75</v>
      </c>
      <c r="BK165" s="225">
        <f>ROUND(I165*H165,2)</f>
        <v>0</v>
      </c>
      <c r="BL165" s="18" t="s">
        <v>131</v>
      </c>
      <c r="BM165" s="224" t="s">
        <v>260</v>
      </c>
    </row>
    <row r="166" s="2" customFormat="1">
      <c r="A166" s="39"/>
      <c r="B166" s="40"/>
      <c r="C166" s="41"/>
      <c r="D166" s="226" t="s">
        <v>133</v>
      </c>
      <c r="E166" s="41"/>
      <c r="F166" s="227" t="s">
        <v>261</v>
      </c>
      <c r="G166" s="41"/>
      <c r="H166" s="41"/>
      <c r="I166" s="228"/>
      <c r="J166" s="41"/>
      <c r="K166" s="41"/>
      <c r="L166" s="45"/>
      <c r="M166" s="229"/>
      <c r="N166" s="230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133</v>
      </c>
      <c r="AU166" s="18" t="s">
        <v>79</v>
      </c>
    </row>
    <row r="167" s="2" customFormat="1">
      <c r="A167" s="39"/>
      <c r="B167" s="40"/>
      <c r="C167" s="41"/>
      <c r="D167" s="231" t="s">
        <v>135</v>
      </c>
      <c r="E167" s="41"/>
      <c r="F167" s="232" t="s">
        <v>262</v>
      </c>
      <c r="G167" s="41"/>
      <c r="H167" s="41"/>
      <c r="I167" s="228"/>
      <c r="J167" s="41"/>
      <c r="K167" s="41"/>
      <c r="L167" s="45"/>
      <c r="M167" s="229"/>
      <c r="N167" s="230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135</v>
      </c>
      <c r="AU167" s="18" t="s">
        <v>79</v>
      </c>
    </row>
    <row r="168" s="2" customFormat="1">
      <c r="A168" s="39"/>
      <c r="B168" s="40"/>
      <c r="C168" s="41"/>
      <c r="D168" s="226" t="s">
        <v>137</v>
      </c>
      <c r="E168" s="41"/>
      <c r="F168" s="233" t="s">
        <v>263</v>
      </c>
      <c r="G168" s="41"/>
      <c r="H168" s="41"/>
      <c r="I168" s="228"/>
      <c r="J168" s="41"/>
      <c r="K168" s="41"/>
      <c r="L168" s="45"/>
      <c r="M168" s="229"/>
      <c r="N168" s="230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137</v>
      </c>
      <c r="AU168" s="18" t="s">
        <v>79</v>
      </c>
    </row>
    <row r="169" s="13" customFormat="1">
      <c r="A169" s="13"/>
      <c r="B169" s="234"/>
      <c r="C169" s="235"/>
      <c r="D169" s="226" t="s">
        <v>141</v>
      </c>
      <c r="E169" s="236" t="s">
        <v>19</v>
      </c>
      <c r="F169" s="237" t="s">
        <v>255</v>
      </c>
      <c r="G169" s="235"/>
      <c r="H169" s="236" t="s">
        <v>19</v>
      </c>
      <c r="I169" s="238"/>
      <c r="J169" s="235"/>
      <c r="K169" s="235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141</v>
      </c>
      <c r="AU169" s="243" t="s">
        <v>79</v>
      </c>
      <c r="AV169" s="13" t="s">
        <v>75</v>
      </c>
      <c r="AW169" s="13" t="s">
        <v>33</v>
      </c>
      <c r="AX169" s="13" t="s">
        <v>71</v>
      </c>
      <c r="AY169" s="243" t="s">
        <v>124</v>
      </c>
    </row>
    <row r="170" s="14" customFormat="1">
      <c r="A170" s="14"/>
      <c r="B170" s="244"/>
      <c r="C170" s="245"/>
      <c r="D170" s="226" t="s">
        <v>141</v>
      </c>
      <c r="E170" s="246" t="s">
        <v>19</v>
      </c>
      <c r="F170" s="247" t="s">
        <v>256</v>
      </c>
      <c r="G170" s="245"/>
      <c r="H170" s="248">
        <v>103.5</v>
      </c>
      <c r="I170" s="249"/>
      <c r="J170" s="245"/>
      <c r="K170" s="245"/>
      <c r="L170" s="250"/>
      <c r="M170" s="251"/>
      <c r="N170" s="252"/>
      <c r="O170" s="252"/>
      <c r="P170" s="252"/>
      <c r="Q170" s="252"/>
      <c r="R170" s="252"/>
      <c r="S170" s="252"/>
      <c r="T170" s="25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4" t="s">
        <v>141</v>
      </c>
      <c r="AU170" s="254" t="s">
        <v>79</v>
      </c>
      <c r="AV170" s="14" t="s">
        <v>79</v>
      </c>
      <c r="AW170" s="14" t="s">
        <v>33</v>
      </c>
      <c r="AX170" s="14" t="s">
        <v>75</v>
      </c>
      <c r="AY170" s="254" t="s">
        <v>124</v>
      </c>
    </row>
    <row r="171" s="2" customFormat="1" ht="16.5" customHeight="1">
      <c r="A171" s="39"/>
      <c r="B171" s="40"/>
      <c r="C171" s="213" t="s">
        <v>264</v>
      </c>
      <c r="D171" s="213" t="s">
        <v>126</v>
      </c>
      <c r="E171" s="214" t="s">
        <v>265</v>
      </c>
      <c r="F171" s="215" t="s">
        <v>266</v>
      </c>
      <c r="G171" s="216" t="s">
        <v>155</v>
      </c>
      <c r="H171" s="217">
        <v>20.699999999999999</v>
      </c>
      <c r="I171" s="218"/>
      <c r="J171" s="219">
        <f>ROUND(I171*H171,2)</f>
        <v>0</v>
      </c>
      <c r="K171" s="215" t="s">
        <v>19</v>
      </c>
      <c r="L171" s="45"/>
      <c r="M171" s="220" t="s">
        <v>19</v>
      </c>
      <c r="N171" s="221" t="s">
        <v>42</v>
      </c>
      <c r="O171" s="85"/>
      <c r="P171" s="222">
        <f>O171*H171</f>
        <v>0</v>
      </c>
      <c r="Q171" s="222">
        <v>0</v>
      </c>
      <c r="R171" s="222">
        <f>Q171*H171</f>
        <v>0</v>
      </c>
      <c r="S171" s="222">
        <v>0</v>
      </c>
      <c r="T171" s="223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24" t="s">
        <v>131</v>
      </c>
      <c r="AT171" s="224" t="s">
        <v>126</v>
      </c>
      <c r="AU171" s="224" t="s">
        <v>79</v>
      </c>
      <c r="AY171" s="18" t="s">
        <v>124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18" t="s">
        <v>75</v>
      </c>
      <c r="BK171" s="225">
        <f>ROUND(I171*H171,2)</f>
        <v>0</v>
      </c>
      <c r="BL171" s="18" t="s">
        <v>131</v>
      </c>
      <c r="BM171" s="224" t="s">
        <v>267</v>
      </c>
    </row>
    <row r="172" s="2" customFormat="1">
      <c r="A172" s="39"/>
      <c r="B172" s="40"/>
      <c r="C172" s="41"/>
      <c r="D172" s="226" t="s">
        <v>133</v>
      </c>
      <c r="E172" s="41"/>
      <c r="F172" s="227" t="s">
        <v>268</v>
      </c>
      <c r="G172" s="41"/>
      <c r="H172" s="41"/>
      <c r="I172" s="228"/>
      <c r="J172" s="41"/>
      <c r="K172" s="41"/>
      <c r="L172" s="45"/>
      <c r="M172" s="229"/>
      <c r="N172" s="230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133</v>
      </c>
      <c r="AU172" s="18" t="s">
        <v>79</v>
      </c>
    </row>
    <row r="173" s="13" customFormat="1">
      <c r="A173" s="13"/>
      <c r="B173" s="234"/>
      <c r="C173" s="235"/>
      <c r="D173" s="226" t="s">
        <v>141</v>
      </c>
      <c r="E173" s="236" t="s">
        <v>19</v>
      </c>
      <c r="F173" s="237" t="s">
        <v>269</v>
      </c>
      <c r="G173" s="235"/>
      <c r="H173" s="236" t="s">
        <v>19</v>
      </c>
      <c r="I173" s="238"/>
      <c r="J173" s="235"/>
      <c r="K173" s="235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141</v>
      </c>
      <c r="AU173" s="243" t="s">
        <v>79</v>
      </c>
      <c r="AV173" s="13" t="s">
        <v>75</v>
      </c>
      <c r="AW173" s="13" t="s">
        <v>33</v>
      </c>
      <c r="AX173" s="13" t="s">
        <v>71</v>
      </c>
      <c r="AY173" s="243" t="s">
        <v>124</v>
      </c>
    </row>
    <row r="174" s="14" customFormat="1">
      <c r="A174" s="14"/>
      <c r="B174" s="244"/>
      <c r="C174" s="245"/>
      <c r="D174" s="226" t="s">
        <v>141</v>
      </c>
      <c r="E174" s="246" t="s">
        <v>19</v>
      </c>
      <c r="F174" s="247" t="s">
        <v>270</v>
      </c>
      <c r="G174" s="245"/>
      <c r="H174" s="248">
        <v>20.699999999999999</v>
      </c>
      <c r="I174" s="249"/>
      <c r="J174" s="245"/>
      <c r="K174" s="245"/>
      <c r="L174" s="250"/>
      <c r="M174" s="251"/>
      <c r="N174" s="252"/>
      <c r="O174" s="252"/>
      <c r="P174" s="252"/>
      <c r="Q174" s="252"/>
      <c r="R174" s="252"/>
      <c r="S174" s="252"/>
      <c r="T174" s="253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4" t="s">
        <v>141</v>
      </c>
      <c r="AU174" s="254" t="s">
        <v>79</v>
      </c>
      <c r="AV174" s="14" t="s">
        <v>79</v>
      </c>
      <c r="AW174" s="14" t="s">
        <v>33</v>
      </c>
      <c r="AX174" s="14" t="s">
        <v>75</v>
      </c>
      <c r="AY174" s="254" t="s">
        <v>124</v>
      </c>
    </row>
    <row r="175" s="2" customFormat="1" ht="16.5" customHeight="1">
      <c r="A175" s="39"/>
      <c r="B175" s="40"/>
      <c r="C175" s="255" t="s">
        <v>271</v>
      </c>
      <c r="D175" s="255" t="s">
        <v>152</v>
      </c>
      <c r="E175" s="256" t="s">
        <v>272</v>
      </c>
      <c r="F175" s="257" t="s">
        <v>273</v>
      </c>
      <c r="G175" s="258" t="s">
        <v>155</v>
      </c>
      <c r="H175" s="259">
        <v>20.699999999999999</v>
      </c>
      <c r="I175" s="260"/>
      <c r="J175" s="261">
        <f>ROUND(I175*H175,2)</f>
        <v>0</v>
      </c>
      <c r="K175" s="257" t="s">
        <v>130</v>
      </c>
      <c r="L175" s="262"/>
      <c r="M175" s="263" t="s">
        <v>19</v>
      </c>
      <c r="N175" s="264" t="s">
        <v>42</v>
      </c>
      <c r="O175" s="85"/>
      <c r="P175" s="222">
        <f>O175*H175</f>
        <v>0</v>
      </c>
      <c r="Q175" s="222">
        <v>0.20000000000000001</v>
      </c>
      <c r="R175" s="222">
        <f>Q175*H175</f>
        <v>4.1399999999999997</v>
      </c>
      <c r="S175" s="222">
        <v>0</v>
      </c>
      <c r="T175" s="223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24" t="s">
        <v>156</v>
      </c>
      <c r="AT175" s="224" t="s">
        <v>152</v>
      </c>
      <c r="AU175" s="224" t="s">
        <v>79</v>
      </c>
      <c r="AY175" s="18" t="s">
        <v>124</v>
      </c>
      <c r="BE175" s="225">
        <f>IF(N175="základní",J175,0)</f>
        <v>0</v>
      </c>
      <c r="BF175" s="225">
        <f>IF(N175="snížená",J175,0)</f>
        <v>0</v>
      </c>
      <c r="BG175" s="225">
        <f>IF(N175="zákl. přenesená",J175,0)</f>
        <v>0</v>
      </c>
      <c r="BH175" s="225">
        <f>IF(N175="sníž. přenesená",J175,0)</f>
        <v>0</v>
      </c>
      <c r="BI175" s="225">
        <f>IF(N175="nulová",J175,0)</f>
        <v>0</v>
      </c>
      <c r="BJ175" s="18" t="s">
        <v>75</v>
      </c>
      <c r="BK175" s="225">
        <f>ROUND(I175*H175,2)</f>
        <v>0</v>
      </c>
      <c r="BL175" s="18" t="s">
        <v>131</v>
      </c>
      <c r="BM175" s="224" t="s">
        <v>274</v>
      </c>
    </row>
    <row r="176" s="2" customFormat="1">
      <c r="A176" s="39"/>
      <c r="B176" s="40"/>
      <c r="C176" s="41"/>
      <c r="D176" s="226" t="s">
        <v>133</v>
      </c>
      <c r="E176" s="41"/>
      <c r="F176" s="227" t="s">
        <v>273</v>
      </c>
      <c r="G176" s="41"/>
      <c r="H176" s="41"/>
      <c r="I176" s="228"/>
      <c r="J176" s="41"/>
      <c r="K176" s="41"/>
      <c r="L176" s="45"/>
      <c r="M176" s="229"/>
      <c r="N176" s="230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133</v>
      </c>
      <c r="AU176" s="18" t="s">
        <v>79</v>
      </c>
    </row>
    <row r="177" s="13" customFormat="1">
      <c r="A177" s="13"/>
      <c r="B177" s="234"/>
      <c r="C177" s="235"/>
      <c r="D177" s="226" t="s">
        <v>141</v>
      </c>
      <c r="E177" s="236" t="s">
        <v>19</v>
      </c>
      <c r="F177" s="237" t="s">
        <v>269</v>
      </c>
      <c r="G177" s="235"/>
      <c r="H177" s="236" t="s">
        <v>19</v>
      </c>
      <c r="I177" s="238"/>
      <c r="J177" s="235"/>
      <c r="K177" s="235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141</v>
      </c>
      <c r="AU177" s="243" t="s">
        <v>79</v>
      </c>
      <c r="AV177" s="13" t="s">
        <v>75</v>
      </c>
      <c r="AW177" s="13" t="s">
        <v>33</v>
      </c>
      <c r="AX177" s="13" t="s">
        <v>71</v>
      </c>
      <c r="AY177" s="243" t="s">
        <v>124</v>
      </c>
    </row>
    <row r="178" s="14" customFormat="1">
      <c r="A178" s="14"/>
      <c r="B178" s="244"/>
      <c r="C178" s="245"/>
      <c r="D178" s="226" t="s">
        <v>141</v>
      </c>
      <c r="E178" s="246" t="s">
        <v>19</v>
      </c>
      <c r="F178" s="247" t="s">
        <v>270</v>
      </c>
      <c r="G178" s="245"/>
      <c r="H178" s="248">
        <v>20.699999999999999</v>
      </c>
      <c r="I178" s="249"/>
      <c r="J178" s="245"/>
      <c r="K178" s="245"/>
      <c r="L178" s="250"/>
      <c r="M178" s="251"/>
      <c r="N178" s="252"/>
      <c r="O178" s="252"/>
      <c r="P178" s="252"/>
      <c r="Q178" s="252"/>
      <c r="R178" s="252"/>
      <c r="S178" s="252"/>
      <c r="T178" s="25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4" t="s">
        <v>141</v>
      </c>
      <c r="AU178" s="254" t="s">
        <v>79</v>
      </c>
      <c r="AV178" s="14" t="s">
        <v>79</v>
      </c>
      <c r="AW178" s="14" t="s">
        <v>33</v>
      </c>
      <c r="AX178" s="14" t="s">
        <v>75</v>
      </c>
      <c r="AY178" s="254" t="s">
        <v>124</v>
      </c>
    </row>
    <row r="179" s="12" customFormat="1" ht="22.8" customHeight="1">
      <c r="A179" s="12"/>
      <c r="B179" s="197"/>
      <c r="C179" s="198"/>
      <c r="D179" s="199" t="s">
        <v>70</v>
      </c>
      <c r="E179" s="211" t="s">
        <v>275</v>
      </c>
      <c r="F179" s="211" t="s">
        <v>276</v>
      </c>
      <c r="G179" s="198"/>
      <c r="H179" s="198"/>
      <c r="I179" s="201"/>
      <c r="J179" s="212">
        <f>BK179</f>
        <v>0</v>
      </c>
      <c r="K179" s="198"/>
      <c r="L179" s="203"/>
      <c r="M179" s="204"/>
      <c r="N179" s="205"/>
      <c r="O179" s="205"/>
      <c r="P179" s="206">
        <f>SUM(P180:P182)</f>
        <v>0</v>
      </c>
      <c r="Q179" s="205"/>
      <c r="R179" s="206">
        <f>SUM(R180:R182)</f>
        <v>0</v>
      </c>
      <c r="S179" s="205"/>
      <c r="T179" s="207">
        <f>SUM(T180:T182)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08" t="s">
        <v>75</v>
      </c>
      <c r="AT179" s="209" t="s">
        <v>70</v>
      </c>
      <c r="AU179" s="209" t="s">
        <v>75</v>
      </c>
      <c r="AY179" s="208" t="s">
        <v>124</v>
      </c>
      <c r="BK179" s="210">
        <f>SUM(BK180:BK182)</f>
        <v>0</v>
      </c>
    </row>
    <row r="180" s="2" customFormat="1" ht="16.5" customHeight="1">
      <c r="A180" s="39"/>
      <c r="B180" s="40"/>
      <c r="C180" s="213" t="s">
        <v>277</v>
      </c>
      <c r="D180" s="213" t="s">
        <v>126</v>
      </c>
      <c r="E180" s="214" t="s">
        <v>278</v>
      </c>
      <c r="F180" s="215" t="s">
        <v>279</v>
      </c>
      <c r="G180" s="216" t="s">
        <v>280</v>
      </c>
      <c r="H180" s="217">
        <v>21.146999999999998</v>
      </c>
      <c r="I180" s="218"/>
      <c r="J180" s="219">
        <f>ROUND(I180*H180,2)</f>
        <v>0</v>
      </c>
      <c r="K180" s="215" t="s">
        <v>130</v>
      </c>
      <c r="L180" s="45"/>
      <c r="M180" s="220" t="s">
        <v>19</v>
      </c>
      <c r="N180" s="221" t="s">
        <v>42</v>
      </c>
      <c r="O180" s="85"/>
      <c r="P180" s="222">
        <f>O180*H180</f>
        <v>0</v>
      </c>
      <c r="Q180" s="222">
        <v>0</v>
      </c>
      <c r="R180" s="222">
        <f>Q180*H180</f>
        <v>0</v>
      </c>
      <c r="S180" s="222">
        <v>0</v>
      </c>
      <c r="T180" s="223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24" t="s">
        <v>131</v>
      </c>
      <c r="AT180" s="224" t="s">
        <v>126</v>
      </c>
      <c r="AU180" s="224" t="s">
        <v>79</v>
      </c>
      <c r="AY180" s="18" t="s">
        <v>124</v>
      </c>
      <c r="BE180" s="225">
        <f>IF(N180="základní",J180,0)</f>
        <v>0</v>
      </c>
      <c r="BF180" s="225">
        <f>IF(N180="snížená",J180,0)</f>
        <v>0</v>
      </c>
      <c r="BG180" s="225">
        <f>IF(N180="zákl. přenesená",J180,0)</f>
        <v>0</v>
      </c>
      <c r="BH180" s="225">
        <f>IF(N180="sníž. přenesená",J180,0)</f>
        <v>0</v>
      </c>
      <c r="BI180" s="225">
        <f>IF(N180="nulová",J180,0)</f>
        <v>0</v>
      </c>
      <c r="BJ180" s="18" t="s">
        <v>75</v>
      </c>
      <c r="BK180" s="225">
        <f>ROUND(I180*H180,2)</f>
        <v>0</v>
      </c>
      <c r="BL180" s="18" t="s">
        <v>131</v>
      </c>
      <c r="BM180" s="224" t="s">
        <v>281</v>
      </c>
    </row>
    <row r="181" s="2" customFormat="1">
      <c r="A181" s="39"/>
      <c r="B181" s="40"/>
      <c r="C181" s="41"/>
      <c r="D181" s="226" t="s">
        <v>133</v>
      </c>
      <c r="E181" s="41"/>
      <c r="F181" s="227" t="s">
        <v>282</v>
      </c>
      <c r="G181" s="41"/>
      <c r="H181" s="41"/>
      <c r="I181" s="228"/>
      <c r="J181" s="41"/>
      <c r="K181" s="41"/>
      <c r="L181" s="45"/>
      <c r="M181" s="229"/>
      <c r="N181" s="230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133</v>
      </c>
      <c r="AU181" s="18" t="s">
        <v>79</v>
      </c>
    </row>
    <row r="182" s="2" customFormat="1">
      <c r="A182" s="39"/>
      <c r="B182" s="40"/>
      <c r="C182" s="41"/>
      <c r="D182" s="231" t="s">
        <v>135</v>
      </c>
      <c r="E182" s="41"/>
      <c r="F182" s="232" t="s">
        <v>283</v>
      </c>
      <c r="G182" s="41"/>
      <c r="H182" s="41"/>
      <c r="I182" s="228"/>
      <c r="J182" s="41"/>
      <c r="K182" s="41"/>
      <c r="L182" s="45"/>
      <c r="M182" s="276"/>
      <c r="N182" s="277"/>
      <c r="O182" s="278"/>
      <c r="P182" s="278"/>
      <c r="Q182" s="278"/>
      <c r="R182" s="278"/>
      <c r="S182" s="278"/>
      <c r="T182" s="279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135</v>
      </c>
      <c r="AU182" s="18" t="s">
        <v>79</v>
      </c>
    </row>
    <row r="183" s="2" customFormat="1" ht="6.96" customHeight="1">
      <c r="A183" s="39"/>
      <c r="B183" s="60"/>
      <c r="C183" s="61"/>
      <c r="D183" s="61"/>
      <c r="E183" s="61"/>
      <c r="F183" s="61"/>
      <c r="G183" s="61"/>
      <c r="H183" s="61"/>
      <c r="I183" s="61"/>
      <c r="J183" s="61"/>
      <c r="K183" s="61"/>
      <c r="L183" s="45"/>
      <c r="M183" s="39"/>
      <c r="O183" s="39"/>
      <c r="P183" s="39"/>
      <c r="Q183" s="39"/>
      <c r="R183" s="39"/>
      <c r="S183" s="39"/>
      <c r="T183" s="39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</row>
  </sheetData>
  <sheetProtection sheet="1" autoFilter="0" formatColumns="0" formatRows="0" objects="1" scenarios="1" spinCount="100000" saltValue="3hhP97hwftmNjfmrIyOfbEBHb/R46Pw1wbo8unepBsEvWjkbWRKEJzDvvgmpZ+v6Nq6Wx2RjViTpedzds4uqGw==" hashValue="zhCTNqlCwZgLptYiF79fMpuasCh+3nN9XuvpQUGFNWWog22lBKXtxlYDo9KInoEcSKvI3refFVbF+MShk4NuLw==" algorithmName="SHA-512" password="CC35"/>
  <autoFilter ref="C87:K18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hyperlinks>
    <hyperlink ref="F93" r:id="rId1" display="https://podminky.urs.cz/item/CS_URS_2022_01/183105214"/>
    <hyperlink ref="F100" r:id="rId2" display="https://podminky.urs.cz/item/CS_URS_2022_01/183105215"/>
    <hyperlink ref="F116" r:id="rId3" display="https://podminky.urs.cz/item/CS_URS_2022_01/184102114"/>
    <hyperlink ref="F145" r:id="rId4" display="https://podminky.urs.cz/item/CS_URS_2022_01/184807911"/>
    <hyperlink ref="F152" r:id="rId5" display="https://podminky.urs.cz/item/CS_URS_2022_01/184813121"/>
    <hyperlink ref="F156" r:id="rId6" display="https://podminky.urs.cz/item/CS_URS_2022_01/184813211"/>
    <hyperlink ref="F162" r:id="rId7" display="https://podminky.urs.cz/item/CS_URS_2022_01/185804312"/>
    <hyperlink ref="F167" r:id="rId8" display="https://podminky.urs.cz/item/CS_URS_2022_01/185851121"/>
    <hyperlink ref="F182" r:id="rId9" display="https://podminky.urs.cz/item/CS_URS_2022_01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79</v>
      </c>
    </row>
    <row r="4" s="1" customFormat="1" ht="24.96" customHeight="1">
      <c r="B4" s="21"/>
      <c r="D4" s="141" t="s">
        <v>97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R 189 – Vodní nádrž Kozlák (část výsadby), revitalizace koryta, DC25, VC29 v k.ú. Lužec n. Cidlinou</v>
      </c>
      <c r="F7" s="143"/>
      <c r="G7" s="143"/>
      <c r="H7" s="143"/>
      <c r="L7" s="21"/>
    </row>
    <row r="8" s="1" customFormat="1" ht="12" customHeight="1">
      <c r="B8" s="21"/>
      <c r="D8" s="143" t="s">
        <v>98</v>
      </c>
      <c r="L8" s="21"/>
    </row>
    <row r="9" s="2" customFormat="1" ht="16.5" customHeight="1">
      <c r="A9" s="39"/>
      <c r="B9" s="45"/>
      <c r="C9" s="39"/>
      <c r="D9" s="39"/>
      <c r="E9" s="144" t="s">
        <v>99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100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284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2. 12. 2022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19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3" t="s">
        <v>28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3" t="s">
        <v>28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32</v>
      </c>
      <c r="F26" s="39"/>
      <c r="G26" s="39"/>
      <c r="H26" s="39"/>
      <c r="I26" s="143" t="s">
        <v>28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35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37</v>
      </c>
      <c r="E32" s="39"/>
      <c r="F32" s="39"/>
      <c r="G32" s="39"/>
      <c r="H32" s="39"/>
      <c r="I32" s="39"/>
      <c r="J32" s="154">
        <f>ROUND(J89,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39</v>
      </c>
      <c r="G34" s="39"/>
      <c r="H34" s="39"/>
      <c r="I34" s="155" t="s">
        <v>38</v>
      </c>
      <c r="J34" s="155" t="s">
        <v>40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41</v>
      </c>
      <c r="E35" s="143" t="s">
        <v>42</v>
      </c>
      <c r="F35" s="157">
        <f>ROUND((SUM(BE89:BE130)),  2)</f>
        <v>0</v>
      </c>
      <c r="G35" s="39"/>
      <c r="H35" s="39"/>
      <c r="I35" s="158">
        <v>0.20999999999999999</v>
      </c>
      <c r="J35" s="157">
        <f>ROUND(((SUM(BE89:BE130))*I35),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43</v>
      </c>
      <c r="F36" s="157">
        <f>ROUND((SUM(BF89:BF130)),  2)</f>
        <v>0</v>
      </c>
      <c r="G36" s="39"/>
      <c r="H36" s="39"/>
      <c r="I36" s="158">
        <v>0.14999999999999999</v>
      </c>
      <c r="J36" s="157">
        <f>ROUND(((SUM(BF89:BF130))*I36),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44</v>
      </c>
      <c r="F37" s="157">
        <f>ROUND((SUM(BG89:BG130)),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45</v>
      </c>
      <c r="F38" s="157">
        <f>ROUND((SUM(BH89:BH130)),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46</v>
      </c>
      <c r="F39" s="157">
        <f>ROUND((SUM(BI89:BI130)),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47</v>
      </c>
      <c r="E41" s="161"/>
      <c r="F41" s="161"/>
      <c r="G41" s="162" t="s">
        <v>48</v>
      </c>
      <c r="H41" s="163" t="s">
        <v>49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102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R 189 – Vodní nádrž Kozlák (část výsadby), revitalizace koryta, DC25, VC29 v k.ú. Lužec n. Cidlinou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98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99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100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SO.03.1 - Následná péče o výsadby 1. rok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Lužec nad Cidlinou</v>
      </c>
      <c r="G56" s="41"/>
      <c r="H56" s="41"/>
      <c r="I56" s="33" t="s">
        <v>23</v>
      </c>
      <c r="J56" s="73" t="str">
        <f>IF(J14="","",J14)</f>
        <v>2. 12. 2022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SPÚ ČR</v>
      </c>
      <c r="G58" s="41"/>
      <c r="H58" s="41"/>
      <c r="I58" s="33" t="s">
        <v>31</v>
      </c>
      <c r="J58" s="37" t="str">
        <f>E23</f>
        <v>NDCon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NDCon s.r.o.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103</v>
      </c>
      <c r="D61" s="172"/>
      <c r="E61" s="172"/>
      <c r="F61" s="172"/>
      <c r="G61" s="172"/>
      <c r="H61" s="172"/>
      <c r="I61" s="172"/>
      <c r="J61" s="173" t="s">
        <v>104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69</v>
      </c>
      <c r="D63" s="41"/>
      <c r="E63" s="41"/>
      <c r="F63" s="41"/>
      <c r="G63" s="41"/>
      <c r="H63" s="41"/>
      <c r="I63" s="41"/>
      <c r="J63" s="103">
        <f>J89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105</v>
      </c>
    </row>
    <row r="64" s="9" customFormat="1" ht="24.96" customHeight="1">
      <c r="A64" s="9"/>
      <c r="B64" s="175"/>
      <c r="C64" s="176"/>
      <c r="D64" s="177" t="s">
        <v>285</v>
      </c>
      <c r="E64" s="178"/>
      <c r="F64" s="178"/>
      <c r="G64" s="178"/>
      <c r="H64" s="178"/>
      <c r="I64" s="178"/>
      <c r="J64" s="179">
        <f>J90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286</v>
      </c>
      <c r="E65" s="183"/>
      <c r="F65" s="183"/>
      <c r="G65" s="183"/>
      <c r="H65" s="183"/>
      <c r="I65" s="183"/>
      <c r="J65" s="184">
        <f>J91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107</v>
      </c>
      <c r="E66" s="183"/>
      <c r="F66" s="183"/>
      <c r="G66" s="183"/>
      <c r="H66" s="183"/>
      <c r="I66" s="183"/>
      <c r="J66" s="184">
        <f>J95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108</v>
      </c>
      <c r="E67" s="183"/>
      <c r="F67" s="183"/>
      <c r="G67" s="183"/>
      <c r="H67" s="183"/>
      <c r="I67" s="183"/>
      <c r="J67" s="184">
        <f>J127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109</v>
      </c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170" t="str">
        <f>E7</f>
        <v>R 189 – Vodní nádrž Kozlák (část výsadby), revitalizace koryta, DC25, VC29 v k.ú. Lužec n. Cidlinou</v>
      </c>
      <c r="F77" s="33"/>
      <c r="G77" s="33"/>
      <c r="H77" s="33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1" customFormat="1" ht="12" customHeight="1">
      <c r="B78" s="22"/>
      <c r="C78" s="33" t="s">
        <v>98</v>
      </c>
      <c r="D78" s="23"/>
      <c r="E78" s="23"/>
      <c r="F78" s="23"/>
      <c r="G78" s="23"/>
      <c r="H78" s="23"/>
      <c r="I78" s="23"/>
      <c r="J78" s="23"/>
      <c r="K78" s="23"/>
      <c r="L78" s="21"/>
    </row>
    <row r="79" s="2" customFormat="1" ht="16.5" customHeight="1">
      <c r="A79" s="39"/>
      <c r="B79" s="40"/>
      <c r="C79" s="41"/>
      <c r="D79" s="41"/>
      <c r="E79" s="170" t="s">
        <v>99</v>
      </c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100</v>
      </c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70" t="str">
        <f>E11</f>
        <v>SO.03.1 - Následná péče o výsadby 1. rok</v>
      </c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21</v>
      </c>
      <c r="D83" s="41"/>
      <c r="E83" s="41"/>
      <c r="F83" s="28" t="str">
        <f>F14</f>
        <v>Lužec nad Cidlinou</v>
      </c>
      <c r="G83" s="41"/>
      <c r="H83" s="41"/>
      <c r="I83" s="33" t="s">
        <v>23</v>
      </c>
      <c r="J83" s="73" t="str">
        <f>IF(J14="","",J14)</f>
        <v>2. 12. 2022</v>
      </c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25</v>
      </c>
      <c r="D85" s="41"/>
      <c r="E85" s="41"/>
      <c r="F85" s="28" t="str">
        <f>E17</f>
        <v>SPÚ ČR</v>
      </c>
      <c r="G85" s="41"/>
      <c r="H85" s="41"/>
      <c r="I85" s="33" t="s">
        <v>31</v>
      </c>
      <c r="J85" s="37" t="str">
        <f>E23</f>
        <v>NDCon s.r.o.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29</v>
      </c>
      <c r="D86" s="41"/>
      <c r="E86" s="41"/>
      <c r="F86" s="28" t="str">
        <f>IF(E20="","",E20)</f>
        <v>Vyplň údaj</v>
      </c>
      <c r="G86" s="41"/>
      <c r="H86" s="41"/>
      <c r="I86" s="33" t="s">
        <v>34</v>
      </c>
      <c r="J86" s="37" t="str">
        <f>E26</f>
        <v>NDCon s.r.o.</v>
      </c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0.32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1" customFormat="1" ht="29.28" customHeight="1">
      <c r="A88" s="186"/>
      <c r="B88" s="187"/>
      <c r="C88" s="188" t="s">
        <v>110</v>
      </c>
      <c r="D88" s="189" t="s">
        <v>56</v>
      </c>
      <c r="E88" s="189" t="s">
        <v>52</v>
      </c>
      <c r="F88" s="189" t="s">
        <v>53</v>
      </c>
      <c r="G88" s="189" t="s">
        <v>111</v>
      </c>
      <c r="H88" s="189" t="s">
        <v>112</v>
      </c>
      <c r="I88" s="189" t="s">
        <v>113</v>
      </c>
      <c r="J88" s="189" t="s">
        <v>104</v>
      </c>
      <c r="K88" s="190" t="s">
        <v>114</v>
      </c>
      <c r="L88" s="191"/>
      <c r="M88" s="93" t="s">
        <v>19</v>
      </c>
      <c r="N88" s="94" t="s">
        <v>41</v>
      </c>
      <c r="O88" s="94" t="s">
        <v>115</v>
      </c>
      <c r="P88" s="94" t="s">
        <v>116</v>
      </c>
      <c r="Q88" s="94" t="s">
        <v>117</v>
      </c>
      <c r="R88" s="94" t="s">
        <v>118</v>
      </c>
      <c r="S88" s="94" t="s">
        <v>119</v>
      </c>
      <c r="T88" s="95" t="s">
        <v>120</v>
      </c>
      <c r="U88" s="186"/>
      <c r="V88" s="186"/>
      <c r="W88" s="186"/>
      <c r="X88" s="186"/>
      <c r="Y88" s="186"/>
      <c r="Z88" s="186"/>
      <c r="AA88" s="186"/>
      <c r="AB88" s="186"/>
      <c r="AC88" s="186"/>
      <c r="AD88" s="186"/>
      <c r="AE88" s="186"/>
    </row>
    <row r="89" s="2" customFormat="1" ht="22.8" customHeight="1">
      <c r="A89" s="39"/>
      <c r="B89" s="40"/>
      <c r="C89" s="100" t="s">
        <v>121</v>
      </c>
      <c r="D89" s="41"/>
      <c r="E89" s="41"/>
      <c r="F89" s="41"/>
      <c r="G89" s="41"/>
      <c r="H89" s="41"/>
      <c r="I89" s="41"/>
      <c r="J89" s="192">
        <f>BK89</f>
        <v>0</v>
      </c>
      <c r="K89" s="41"/>
      <c r="L89" s="45"/>
      <c r="M89" s="96"/>
      <c r="N89" s="193"/>
      <c r="O89" s="97"/>
      <c r="P89" s="194">
        <f>P90</f>
        <v>0</v>
      </c>
      <c r="Q89" s="97"/>
      <c r="R89" s="194">
        <f>R90</f>
        <v>0.042599999999999999</v>
      </c>
      <c r="S89" s="97"/>
      <c r="T89" s="195">
        <f>T90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70</v>
      </c>
      <c r="AU89" s="18" t="s">
        <v>105</v>
      </c>
      <c r="BK89" s="196">
        <f>BK90</f>
        <v>0</v>
      </c>
    </row>
    <row r="90" s="12" customFormat="1" ht="25.92" customHeight="1">
      <c r="A90" s="12"/>
      <c r="B90" s="197"/>
      <c r="C90" s="198"/>
      <c r="D90" s="199" t="s">
        <v>70</v>
      </c>
      <c r="E90" s="200" t="s">
        <v>287</v>
      </c>
      <c r="F90" s="200" t="s">
        <v>288</v>
      </c>
      <c r="G90" s="198"/>
      <c r="H90" s="198"/>
      <c r="I90" s="201"/>
      <c r="J90" s="202">
        <f>BK90</f>
        <v>0</v>
      </c>
      <c r="K90" s="198"/>
      <c r="L90" s="203"/>
      <c r="M90" s="204"/>
      <c r="N90" s="205"/>
      <c r="O90" s="205"/>
      <c r="P90" s="206">
        <f>P91+P95+P127</f>
        <v>0</v>
      </c>
      <c r="Q90" s="205"/>
      <c r="R90" s="206">
        <f>R91+R95+R127</f>
        <v>0.042599999999999999</v>
      </c>
      <c r="S90" s="205"/>
      <c r="T90" s="207">
        <f>T91+T95+T127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8" t="s">
        <v>131</v>
      </c>
      <c r="AT90" s="209" t="s">
        <v>70</v>
      </c>
      <c r="AU90" s="209" t="s">
        <v>71</v>
      </c>
      <c r="AY90" s="208" t="s">
        <v>124</v>
      </c>
      <c r="BK90" s="210">
        <f>BK91+BK95+BK127</f>
        <v>0</v>
      </c>
    </row>
    <row r="91" s="12" customFormat="1" ht="22.8" customHeight="1">
      <c r="A91" s="12"/>
      <c r="B91" s="197"/>
      <c r="C91" s="198"/>
      <c r="D91" s="199" t="s">
        <v>70</v>
      </c>
      <c r="E91" s="211" t="s">
        <v>289</v>
      </c>
      <c r="F91" s="211" t="s">
        <v>288</v>
      </c>
      <c r="G91" s="198"/>
      <c r="H91" s="198"/>
      <c r="I91" s="201"/>
      <c r="J91" s="212">
        <f>BK91</f>
        <v>0</v>
      </c>
      <c r="K91" s="198"/>
      <c r="L91" s="203"/>
      <c r="M91" s="204"/>
      <c r="N91" s="205"/>
      <c r="O91" s="205"/>
      <c r="P91" s="206">
        <f>SUM(P92:P94)</f>
        <v>0</v>
      </c>
      <c r="Q91" s="205"/>
      <c r="R91" s="206">
        <f>SUM(R92:R94)</f>
        <v>0</v>
      </c>
      <c r="S91" s="205"/>
      <c r="T91" s="207">
        <f>SUM(T92:T94)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8" t="s">
        <v>131</v>
      </c>
      <c r="AT91" s="209" t="s">
        <v>70</v>
      </c>
      <c r="AU91" s="209" t="s">
        <v>75</v>
      </c>
      <c r="AY91" s="208" t="s">
        <v>124</v>
      </c>
      <c r="BK91" s="210">
        <f>SUM(BK92:BK94)</f>
        <v>0</v>
      </c>
    </row>
    <row r="92" s="2" customFormat="1" ht="16.5" customHeight="1">
      <c r="A92" s="39"/>
      <c r="B92" s="40"/>
      <c r="C92" s="213" t="s">
        <v>75</v>
      </c>
      <c r="D92" s="213" t="s">
        <v>126</v>
      </c>
      <c r="E92" s="214" t="s">
        <v>290</v>
      </c>
      <c r="F92" s="215" t="s">
        <v>291</v>
      </c>
      <c r="G92" s="216" t="s">
        <v>292</v>
      </c>
      <c r="H92" s="217">
        <v>1</v>
      </c>
      <c r="I92" s="218"/>
      <c r="J92" s="219">
        <f>ROUND(I92*H92,2)</f>
        <v>0</v>
      </c>
      <c r="K92" s="215" t="s">
        <v>19</v>
      </c>
      <c r="L92" s="45"/>
      <c r="M92" s="220" t="s">
        <v>19</v>
      </c>
      <c r="N92" s="221" t="s">
        <v>42</v>
      </c>
      <c r="O92" s="85"/>
      <c r="P92" s="222">
        <f>O92*H92</f>
        <v>0</v>
      </c>
      <c r="Q92" s="222">
        <v>0</v>
      </c>
      <c r="R92" s="222">
        <f>Q92*H92</f>
        <v>0</v>
      </c>
      <c r="S92" s="222">
        <v>0</v>
      </c>
      <c r="T92" s="223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24" t="s">
        <v>293</v>
      </c>
      <c r="AT92" s="224" t="s">
        <v>126</v>
      </c>
      <c r="AU92" s="224" t="s">
        <v>79</v>
      </c>
      <c r="AY92" s="18" t="s">
        <v>124</v>
      </c>
      <c r="BE92" s="225">
        <f>IF(N92="základní",J92,0)</f>
        <v>0</v>
      </c>
      <c r="BF92" s="225">
        <f>IF(N92="snížená",J92,0)</f>
        <v>0</v>
      </c>
      <c r="BG92" s="225">
        <f>IF(N92="zákl. přenesená",J92,0)</f>
        <v>0</v>
      </c>
      <c r="BH92" s="225">
        <f>IF(N92="sníž. přenesená",J92,0)</f>
        <v>0</v>
      </c>
      <c r="BI92" s="225">
        <f>IF(N92="nulová",J92,0)</f>
        <v>0</v>
      </c>
      <c r="BJ92" s="18" t="s">
        <v>75</v>
      </c>
      <c r="BK92" s="225">
        <f>ROUND(I92*H92,2)</f>
        <v>0</v>
      </c>
      <c r="BL92" s="18" t="s">
        <v>293</v>
      </c>
      <c r="BM92" s="224" t="s">
        <v>294</v>
      </c>
    </row>
    <row r="93" s="2" customFormat="1">
      <c r="A93" s="39"/>
      <c r="B93" s="40"/>
      <c r="C93" s="41"/>
      <c r="D93" s="226" t="s">
        <v>133</v>
      </c>
      <c r="E93" s="41"/>
      <c r="F93" s="227" t="s">
        <v>291</v>
      </c>
      <c r="G93" s="41"/>
      <c r="H93" s="41"/>
      <c r="I93" s="228"/>
      <c r="J93" s="41"/>
      <c r="K93" s="41"/>
      <c r="L93" s="45"/>
      <c r="M93" s="229"/>
      <c r="N93" s="230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133</v>
      </c>
      <c r="AU93" s="18" t="s">
        <v>79</v>
      </c>
    </row>
    <row r="94" s="2" customFormat="1">
      <c r="A94" s="39"/>
      <c r="B94" s="40"/>
      <c r="C94" s="41"/>
      <c r="D94" s="226" t="s">
        <v>139</v>
      </c>
      <c r="E94" s="41"/>
      <c r="F94" s="233" t="s">
        <v>295</v>
      </c>
      <c r="G94" s="41"/>
      <c r="H94" s="41"/>
      <c r="I94" s="228"/>
      <c r="J94" s="41"/>
      <c r="K94" s="41"/>
      <c r="L94" s="45"/>
      <c r="M94" s="229"/>
      <c r="N94" s="230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139</v>
      </c>
      <c r="AU94" s="18" t="s">
        <v>79</v>
      </c>
    </row>
    <row r="95" s="12" customFormat="1" ht="22.8" customHeight="1">
      <c r="A95" s="12"/>
      <c r="B95" s="197"/>
      <c r="C95" s="198"/>
      <c r="D95" s="199" t="s">
        <v>70</v>
      </c>
      <c r="E95" s="211" t="s">
        <v>75</v>
      </c>
      <c r="F95" s="211" t="s">
        <v>125</v>
      </c>
      <c r="G95" s="198"/>
      <c r="H95" s="198"/>
      <c r="I95" s="201"/>
      <c r="J95" s="212">
        <f>BK95</f>
        <v>0</v>
      </c>
      <c r="K95" s="198"/>
      <c r="L95" s="203"/>
      <c r="M95" s="204"/>
      <c r="N95" s="205"/>
      <c r="O95" s="205"/>
      <c r="P95" s="206">
        <f>SUM(P96:P126)</f>
        <v>0</v>
      </c>
      <c r="Q95" s="205"/>
      <c r="R95" s="206">
        <f>SUM(R96:R126)</f>
        <v>0.042599999999999999</v>
      </c>
      <c r="S95" s="205"/>
      <c r="T95" s="207">
        <f>SUM(T96:T126)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8" t="s">
        <v>75</v>
      </c>
      <c r="AT95" s="209" t="s">
        <v>70</v>
      </c>
      <c r="AU95" s="209" t="s">
        <v>75</v>
      </c>
      <c r="AY95" s="208" t="s">
        <v>124</v>
      </c>
      <c r="BK95" s="210">
        <f>SUM(BK96:BK126)</f>
        <v>0</v>
      </c>
    </row>
    <row r="96" s="2" customFormat="1" ht="16.5" customHeight="1">
      <c r="A96" s="39"/>
      <c r="B96" s="40"/>
      <c r="C96" s="213" t="s">
        <v>79</v>
      </c>
      <c r="D96" s="213" t="s">
        <v>126</v>
      </c>
      <c r="E96" s="214" t="s">
        <v>296</v>
      </c>
      <c r="F96" s="215" t="s">
        <v>297</v>
      </c>
      <c r="G96" s="216" t="s">
        <v>298</v>
      </c>
      <c r="H96" s="217">
        <v>1242</v>
      </c>
      <c r="I96" s="218"/>
      <c r="J96" s="219">
        <f>ROUND(I96*H96,2)</f>
        <v>0</v>
      </c>
      <c r="K96" s="215" t="s">
        <v>130</v>
      </c>
      <c r="L96" s="45"/>
      <c r="M96" s="220" t="s">
        <v>19</v>
      </c>
      <c r="N96" s="221" t="s">
        <v>42</v>
      </c>
      <c r="O96" s="85"/>
      <c r="P96" s="222">
        <f>O96*H96</f>
        <v>0</v>
      </c>
      <c r="Q96" s="222">
        <v>0</v>
      </c>
      <c r="R96" s="222">
        <f>Q96*H96</f>
        <v>0</v>
      </c>
      <c r="S96" s="222">
        <v>0</v>
      </c>
      <c r="T96" s="223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4" t="s">
        <v>131</v>
      </c>
      <c r="AT96" s="224" t="s">
        <v>126</v>
      </c>
      <c r="AU96" s="224" t="s">
        <v>79</v>
      </c>
      <c r="AY96" s="18" t="s">
        <v>124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18" t="s">
        <v>75</v>
      </c>
      <c r="BK96" s="225">
        <f>ROUND(I96*H96,2)</f>
        <v>0</v>
      </c>
      <c r="BL96" s="18" t="s">
        <v>131</v>
      </c>
      <c r="BM96" s="224" t="s">
        <v>299</v>
      </c>
    </row>
    <row r="97" s="2" customFormat="1">
      <c r="A97" s="39"/>
      <c r="B97" s="40"/>
      <c r="C97" s="41"/>
      <c r="D97" s="226" t="s">
        <v>133</v>
      </c>
      <c r="E97" s="41"/>
      <c r="F97" s="227" t="s">
        <v>300</v>
      </c>
      <c r="G97" s="41"/>
      <c r="H97" s="41"/>
      <c r="I97" s="228"/>
      <c r="J97" s="41"/>
      <c r="K97" s="41"/>
      <c r="L97" s="45"/>
      <c r="M97" s="229"/>
      <c r="N97" s="230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133</v>
      </c>
      <c r="AU97" s="18" t="s">
        <v>79</v>
      </c>
    </row>
    <row r="98" s="2" customFormat="1">
      <c r="A98" s="39"/>
      <c r="B98" s="40"/>
      <c r="C98" s="41"/>
      <c r="D98" s="231" t="s">
        <v>135</v>
      </c>
      <c r="E98" s="41"/>
      <c r="F98" s="232" t="s">
        <v>301</v>
      </c>
      <c r="G98" s="41"/>
      <c r="H98" s="41"/>
      <c r="I98" s="228"/>
      <c r="J98" s="41"/>
      <c r="K98" s="41"/>
      <c r="L98" s="45"/>
      <c r="M98" s="229"/>
      <c r="N98" s="230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135</v>
      </c>
      <c r="AU98" s="18" t="s">
        <v>79</v>
      </c>
    </row>
    <row r="99" s="2" customFormat="1">
      <c r="A99" s="39"/>
      <c r="B99" s="40"/>
      <c r="C99" s="41"/>
      <c r="D99" s="226" t="s">
        <v>139</v>
      </c>
      <c r="E99" s="41"/>
      <c r="F99" s="233" t="s">
        <v>302</v>
      </c>
      <c r="G99" s="41"/>
      <c r="H99" s="41"/>
      <c r="I99" s="228"/>
      <c r="J99" s="41"/>
      <c r="K99" s="41"/>
      <c r="L99" s="45"/>
      <c r="M99" s="229"/>
      <c r="N99" s="230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139</v>
      </c>
      <c r="AU99" s="18" t="s">
        <v>79</v>
      </c>
    </row>
    <row r="100" s="13" customFormat="1">
      <c r="A100" s="13"/>
      <c r="B100" s="234"/>
      <c r="C100" s="235"/>
      <c r="D100" s="226" t="s">
        <v>141</v>
      </c>
      <c r="E100" s="236" t="s">
        <v>19</v>
      </c>
      <c r="F100" s="237" t="s">
        <v>303</v>
      </c>
      <c r="G100" s="235"/>
      <c r="H100" s="236" t="s">
        <v>19</v>
      </c>
      <c r="I100" s="238"/>
      <c r="J100" s="235"/>
      <c r="K100" s="235"/>
      <c r="L100" s="239"/>
      <c r="M100" s="240"/>
      <c r="N100" s="241"/>
      <c r="O100" s="241"/>
      <c r="P100" s="241"/>
      <c r="Q100" s="241"/>
      <c r="R100" s="241"/>
      <c r="S100" s="241"/>
      <c r="T100" s="24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3" t="s">
        <v>141</v>
      </c>
      <c r="AU100" s="243" t="s">
        <v>79</v>
      </c>
      <c r="AV100" s="13" t="s">
        <v>75</v>
      </c>
      <c r="AW100" s="13" t="s">
        <v>33</v>
      </c>
      <c r="AX100" s="13" t="s">
        <v>71</v>
      </c>
      <c r="AY100" s="243" t="s">
        <v>124</v>
      </c>
    </row>
    <row r="101" s="14" customFormat="1">
      <c r="A101" s="14"/>
      <c r="B101" s="244"/>
      <c r="C101" s="245"/>
      <c r="D101" s="226" t="s">
        <v>141</v>
      </c>
      <c r="E101" s="246" t="s">
        <v>19</v>
      </c>
      <c r="F101" s="247" t="s">
        <v>304</v>
      </c>
      <c r="G101" s="245"/>
      <c r="H101" s="248">
        <v>1242</v>
      </c>
      <c r="I101" s="249"/>
      <c r="J101" s="245"/>
      <c r="K101" s="245"/>
      <c r="L101" s="250"/>
      <c r="M101" s="251"/>
      <c r="N101" s="252"/>
      <c r="O101" s="252"/>
      <c r="P101" s="252"/>
      <c r="Q101" s="252"/>
      <c r="R101" s="252"/>
      <c r="S101" s="252"/>
      <c r="T101" s="253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4" t="s">
        <v>141</v>
      </c>
      <c r="AU101" s="254" t="s">
        <v>79</v>
      </c>
      <c r="AV101" s="14" t="s">
        <v>79</v>
      </c>
      <c r="AW101" s="14" t="s">
        <v>33</v>
      </c>
      <c r="AX101" s="14" t="s">
        <v>75</v>
      </c>
      <c r="AY101" s="254" t="s">
        <v>124</v>
      </c>
    </row>
    <row r="102" s="2" customFormat="1" ht="16.5" customHeight="1">
      <c r="A102" s="39"/>
      <c r="B102" s="40"/>
      <c r="C102" s="213" t="s">
        <v>151</v>
      </c>
      <c r="D102" s="213" t="s">
        <v>126</v>
      </c>
      <c r="E102" s="214" t="s">
        <v>305</v>
      </c>
      <c r="F102" s="215" t="s">
        <v>306</v>
      </c>
      <c r="G102" s="216" t="s">
        <v>129</v>
      </c>
      <c r="H102" s="217">
        <v>27</v>
      </c>
      <c r="I102" s="218"/>
      <c r="J102" s="219">
        <f>ROUND(I102*H102,2)</f>
        <v>0</v>
      </c>
      <c r="K102" s="215" t="s">
        <v>130</v>
      </c>
      <c r="L102" s="45"/>
      <c r="M102" s="220" t="s">
        <v>19</v>
      </c>
      <c r="N102" s="221" t="s">
        <v>42</v>
      </c>
      <c r="O102" s="85"/>
      <c r="P102" s="222">
        <f>O102*H102</f>
        <v>0</v>
      </c>
      <c r="Q102" s="222">
        <v>0</v>
      </c>
      <c r="R102" s="222">
        <f>Q102*H102</f>
        <v>0</v>
      </c>
      <c r="S102" s="222">
        <v>0</v>
      </c>
      <c r="T102" s="223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4" t="s">
        <v>131</v>
      </c>
      <c r="AT102" s="224" t="s">
        <v>126</v>
      </c>
      <c r="AU102" s="224" t="s">
        <v>79</v>
      </c>
      <c r="AY102" s="18" t="s">
        <v>124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8" t="s">
        <v>75</v>
      </c>
      <c r="BK102" s="225">
        <f>ROUND(I102*H102,2)</f>
        <v>0</v>
      </c>
      <c r="BL102" s="18" t="s">
        <v>131</v>
      </c>
      <c r="BM102" s="224" t="s">
        <v>307</v>
      </c>
    </row>
    <row r="103" s="2" customFormat="1">
      <c r="A103" s="39"/>
      <c r="B103" s="40"/>
      <c r="C103" s="41"/>
      <c r="D103" s="226" t="s">
        <v>133</v>
      </c>
      <c r="E103" s="41"/>
      <c r="F103" s="227" t="s">
        <v>308</v>
      </c>
      <c r="G103" s="41"/>
      <c r="H103" s="41"/>
      <c r="I103" s="228"/>
      <c r="J103" s="41"/>
      <c r="K103" s="41"/>
      <c r="L103" s="45"/>
      <c r="M103" s="229"/>
      <c r="N103" s="230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133</v>
      </c>
      <c r="AU103" s="18" t="s">
        <v>79</v>
      </c>
    </row>
    <row r="104" s="2" customFormat="1">
      <c r="A104" s="39"/>
      <c r="B104" s="40"/>
      <c r="C104" s="41"/>
      <c r="D104" s="231" t="s">
        <v>135</v>
      </c>
      <c r="E104" s="41"/>
      <c r="F104" s="232" t="s">
        <v>309</v>
      </c>
      <c r="G104" s="41"/>
      <c r="H104" s="41"/>
      <c r="I104" s="228"/>
      <c r="J104" s="41"/>
      <c r="K104" s="41"/>
      <c r="L104" s="45"/>
      <c r="M104" s="229"/>
      <c r="N104" s="230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135</v>
      </c>
      <c r="AU104" s="18" t="s">
        <v>79</v>
      </c>
    </row>
    <row r="105" s="2" customFormat="1">
      <c r="A105" s="39"/>
      <c r="B105" s="40"/>
      <c r="C105" s="41"/>
      <c r="D105" s="226" t="s">
        <v>139</v>
      </c>
      <c r="E105" s="41"/>
      <c r="F105" s="233" t="s">
        <v>310</v>
      </c>
      <c r="G105" s="41"/>
      <c r="H105" s="41"/>
      <c r="I105" s="228"/>
      <c r="J105" s="41"/>
      <c r="K105" s="41"/>
      <c r="L105" s="45"/>
      <c r="M105" s="229"/>
      <c r="N105" s="230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139</v>
      </c>
      <c r="AU105" s="18" t="s">
        <v>79</v>
      </c>
    </row>
    <row r="106" s="13" customFormat="1">
      <c r="A106" s="13"/>
      <c r="B106" s="234"/>
      <c r="C106" s="235"/>
      <c r="D106" s="226" t="s">
        <v>141</v>
      </c>
      <c r="E106" s="236" t="s">
        <v>19</v>
      </c>
      <c r="F106" s="237" t="s">
        <v>311</v>
      </c>
      <c r="G106" s="235"/>
      <c r="H106" s="236" t="s">
        <v>19</v>
      </c>
      <c r="I106" s="238"/>
      <c r="J106" s="235"/>
      <c r="K106" s="235"/>
      <c r="L106" s="239"/>
      <c r="M106" s="240"/>
      <c r="N106" s="241"/>
      <c r="O106" s="241"/>
      <c r="P106" s="241"/>
      <c r="Q106" s="241"/>
      <c r="R106" s="241"/>
      <c r="S106" s="241"/>
      <c r="T106" s="24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3" t="s">
        <v>141</v>
      </c>
      <c r="AU106" s="243" t="s">
        <v>79</v>
      </c>
      <c r="AV106" s="13" t="s">
        <v>75</v>
      </c>
      <c r="AW106" s="13" t="s">
        <v>33</v>
      </c>
      <c r="AX106" s="13" t="s">
        <v>71</v>
      </c>
      <c r="AY106" s="243" t="s">
        <v>124</v>
      </c>
    </row>
    <row r="107" s="14" customFormat="1">
      <c r="A107" s="14"/>
      <c r="B107" s="244"/>
      <c r="C107" s="245"/>
      <c r="D107" s="226" t="s">
        <v>141</v>
      </c>
      <c r="E107" s="246" t="s">
        <v>19</v>
      </c>
      <c r="F107" s="247" t="s">
        <v>312</v>
      </c>
      <c r="G107" s="245"/>
      <c r="H107" s="248">
        <v>27</v>
      </c>
      <c r="I107" s="249"/>
      <c r="J107" s="245"/>
      <c r="K107" s="245"/>
      <c r="L107" s="250"/>
      <c r="M107" s="251"/>
      <c r="N107" s="252"/>
      <c r="O107" s="252"/>
      <c r="P107" s="252"/>
      <c r="Q107" s="252"/>
      <c r="R107" s="252"/>
      <c r="S107" s="252"/>
      <c r="T107" s="253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4" t="s">
        <v>141</v>
      </c>
      <c r="AU107" s="254" t="s">
        <v>79</v>
      </c>
      <c r="AV107" s="14" t="s">
        <v>79</v>
      </c>
      <c r="AW107" s="14" t="s">
        <v>33</v>
      </c>
      <c r="AX107" s="14" t="s">
        <v>75</v>
      </c>
      <c r="AY107" s="254" t="s">
        <v>124</v>
      </c>
    </row>
    <row r="108" s="2" customFormat="1" ht="16.5" customHeight="1">
      <c r="A108" s="39"/>
      <c r="B108" s="40"/>
      <c r="C108" s="213" t="s">
        <v>131</v>
      </c>
      <c r="D108" s="213" t="s">
        <v>126</v>
      </c>
      <c r="E108" s="214" t="s">
        <v>250</v>
      </c>
      <c r="F108" s="215" t="s">
        <v>251</v>
      </c>
      <c r="G108" s="216" t="s">
        <v>155</v>
      </c>
      <c r="H108" s="217">
        <v>41.399999999999999</v>
      </c>
      <c r="I108" s="218"/>
      <c r="J108" s="219">
        <f>ROUND(I108*H108,2)</f>
        <v>0</v>
      </c>
      <c r="K108" s="215" t="s">
        <v>130</v>
      </c>
      <c r="L108" s="45"/>
      <c r="M108" s="220" t="s">
        <v>19</v>
      </c>
      <c r="N108" s="221" t="s">
        <v>42</v>
      </c>
      <c r="O108" s="85"/>
      <c r="P108" s="222">
        <f>O108*H108</f>
        <v>0</v>
      </c>
      <c r="Q108" s="222">
        <v>0</v>
      </c>
      <c r="R108" s="222">
        <f>Q108*H108</f>
        <v>0</v>
      </c>
      <c r="S108" s="222">
        <v>0</v>
      </c>
      <c r="T108" s="223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4" t="s">
        <v>131</v>
      </c>
      <c r="AT108" s="224" t="s">
        <v>126</v>
      </c>
      <c r="AU108" s="224" t="s">
        <v>79</v>
      </c>
      <c r="AY108" s="18" t="s">
        <v>124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18" t="s">
        <v>75</v>
      </c>
      <c r="BK108" s="225">
        <f>ROUND(I108*H108,2)</f>
        <v>0</v>
      </c>
      <c r="BL108" s="18" t="s">
        <v>131</v>
      </c>
      <c r="BM108" s="224" t="s">
        <v>313</v>
      </c>
    </row>
    <row r="109" s="2" customFormat="1">
      <c r="A109" s="39"/>
      <c r="B109" s="40"/>
      <c r="C109" s="41"/>
      <c r="D109" s="226" t="s">
        <v>133</v>
      </c>
      <c r="E109" s="41"/>
      <c r="F109" s="227" t="s">
        <v>253</v>
      </c>
      <c r="G109" s="41"/>
      <c r="H109" s="41"/>
      <c r="I109" s="228"/>
      <c r="J109" s="41"/>
      <c r="K109" s="41"/>
      <c r="L109" s="45"/>
      <c r="M109" s="229"/>
      <c r="N109" s="230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133</v>
      </c>
      <c r="AU109" s="18" t="s">
        <v>79</v>
      </c>
    </row>
    <row r="110" s="2" customFormat="1">
      <c r="A110" s="39"/>
      <c r="B110" s="40"/>
      <c r="C110" s="41"/>
      <c r="D110" s="231" t="s">
        <v>135</v>
      </c>
      <c r="E110" s="41"/>
      <c r="F110" s="232" t="s">
        <v>254</v>
      </c>
      <c r="G110" s="41"/>
      <c r="H110" s="41"/>
      <c r="I110" s="228"/>
      <c r="J110" s="41"/>
      <c r="K110" s="41"/>
      <c r="L110" s="45"/>
      <c r="M110" s="229"/>
      <c r="N110" s="230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135</v>
      </c>
      <c r="AU110" s="18" t="s">
        <v>79</v>
      </c>
    </row>
    <row r="111" s="13" customFormat="1">
      <c r="A111" s="13"/>
      <c r="B111" s="234"/>
      <c r="C111" s="235"/>
      <c r="D111" s="226" t="s">
        <v>141</v>
      </c>
      <c r="E111" s="236" t="s">
        <v>19</v>
      </c>
      <c r="F111" s="237" t="s">
        <v>255</v>
      </c>
      <c r="G111" s="235"/>
      <c r="H111" s="236" t="s">
        <v>19</v>
      </c>
      <c r="I111" s="238"/>
      <c r="J111" s="235"/>
      <c r="K111" s="235"/>
      <c r="L111" s="239"/>
      <c r="M111" s="240"/>
      <c r="N111" s="241"/>
      <c r="O111" s="241"/>
      <c r="P111" s="241"/>
      <c r="Q111" s="241"/>
      <c r="R111" s="241"/>
      <c r="S111" s="241"/>
      <c r="T111" s="242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3" t="s">
        <v>141</v>
      </c>
      <c r="AU111" s="243" t="s">
        <v>79</v>
      </c>
      <c r="AV111" s="13" t="s">
        <v>75</v>
      </c>
      <c r="AW111" s="13" t="s">
        <v>33</v>
      </c>
      <c r="AX111" s="13" t="s">
        <v>71</v>
      </c>
      <c r="AY111" s="243" t="s">
        <v>124</v>
      </c>
    </row>
    <row r="112" s="14" customFormat="1">
      <c r="A112" s="14"/>
      <c r="B112" s="244"/>
      <c r="C112" s="245"/>
      <c r="D112" s="226" t="s">
        <v>141</v>
      </c>
      <c r="E112" s="246" t="s">
        <v>19</v>
      </c>
      <c r="F112" s="247" t="s">
        <v>314</v>
      </c>
      <c r="G112" s="245"/>
      <c r="H112" s="248">
        <v>41.399999999999999</v>
      </c>
      <c r="I112" s="249"/>
      <c r="J112" s="245"/>
      <c r="K112" s="245"/>
      <c r="L112" s="250"/>
      <c r="M112" s="251"/>
      <c r="N112" s="252"/>
      <c r="O112" s="252"/>
      <c r="P112" s="252"/>
      <c r="Q112" s="252"/>
      <c r="R112" s="252"/>
      <c r="S112" s="252"/>
      <c r="T112" s="253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4" t="s">
        <v>141</v>
      </c>
      <c r="AU112" s="254" t="s">
        <v>79</v>
      </c>
      <c r="AV112" s="14" t="s">
        <v>79</v>
      </c>
      <c r="AW112" s="14" t="s">
        <v>33</v>
      </c>
      <c r="AX112" s="14" t="s">
        <v>75</v>
      </c>
      <c r="AY112" s="254" t="s">
        <v>124</v>
      </c>
    </row>
    <row r="113" s="2" customFormat="1" ht="16.5" customHeight="1">
      <c r="A113" s="39"/>
      <c r="B113" s="40"/>
      <c r="C113" s="213" t="s">
        <v>167</v>
      </c>
      <c r="D113" s="213" t="s">
        <v>126</v>
      </c>
      <c r="E113" s="214" t="s">
        <v>258</v>
      </c>
      <c r="F113" s="215" t="s">
        <v>259</v>
      </c>
      <c r="G113" s="216" t="s">
        <v>155</v>
      </c>
      <c r="H113" s="217">
        <v>41.399999999999999</v>
      </c>
      <c r="I113" s="218"/>
      <c r="J113" s="219">
        <f>ROUND(I113*H113,2)</f>
        <v>0</v>
      </c>
      <c r="K113" s="215" t="s">
        <v>130</v>
      </c>
      <c r="L113" s="45"/>
      <c r="M113" s="220" t="s">
        <v>19</v>
      </c>
      <c r="N113" s="221" t="s">
        <v>42</v>
      </c>
      <c r="O113" s="85"/>
      <c r="P113" s="222">
        <f>O113*H113</f>
        <v>0</v>
      </c>
      <c r="Q113" s="222">
        <v>0</v>
      </c>
      <c r="R113" s="222">
        <f>Q113*H113</f>
        <v>0</v>
      </c>
      <c r="S113" s="222">
        <v>0</v>
      </c>
      <c r="T113" s="223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4" t="s">
        <v>131</v>
      </c>
      <c r="AT113" s="224" t="s">
        <v>126</v>
      </c>
      <c r="AU113" s="224" t="s">
        <v>79</v>
      </c>
      <c r="AY113" s="18" t="s">
        <v>124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18" t="s">
        <v>75</v>
      </c>
      <c r="BK113" s="225">
        <f>ROUND(I113*H113,2)</f>
        <v>0</v>
      </c>
      <c r="BL113" s="18" t="s">
        <v>131</v>
      </c>
      <c r="BM113" s="224" t="s">
        <v>315</v>
      </c>
    </row>
    <row r="114" s="2" customFormat="1">
      <c r="A114" s="39"/>
      <c r="B114" s="40"/>
      <c r="C114" s="41"/>
      <c r="D114" s="226" t="s">
        <v>133</v>
      </c>
      <c r="E114" s="41"/>
      <c r="F114" s="227" t="s">
        <v>261</v>
      </c>
      <c r="G114" s="41"/>
      <c r="H114" s="41"/>
      <c r="I114" s="228"/>
      <c r="J114" s="41"/>
      <c r="K114" s="41"/>
      <c r="L114" s="45"/>
      <c r="M114" s="229"/>
      <c r="N114" s="230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133</v>
      </c>
      <c r="AU114" s="18" t="s">
        <v>79</v>
      </c>
    </row>
    <row r="115" s="2" customFormat="1">
      <c r="A115" s="39"/>
      <c r="B115" s="40"/>
      <c r="C115" s="41"/>
      <c r="D115" s="231" t="s">
        <v>135</v>
      </c>
      <c r="E115" s="41"/>
      <c r="F115" s="232" t="s">
        <v>262</v>
      </c>
      <c r="G115" s="41"/>
      <c r="H115" s="41"/>
      <c r="I115" s="228"/>
      <c r="J115" s="41"/>
      <c r="K115" s="41"/>
      <c r="L115" s="45"/>
      <c r="M115" s="229"/>
      <c r="N115" s="230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135</v>
      </c>
      <c r="AU115" s="18" t="s">
        <v>79</v>
      </c>
    </row>
    <row r="116" s="2" customFormat="1">
      <c r="A116" s="39"/>
      <c r="B116" s="40"/>
      <c r="C116" s="41"/>
      <c r="D116" s="226" t="s">
        <v>139</v>
      </c>
      <c r="E116" s="41"/>
      <c r="F116" s="233" t="s">
        <v>316</v>
      </c>
      <c r="G116" s="41"/>
      <c r="H116" s="41"/>
      <c r="I116" s="228"/>
      <c r="J116" s="41"/>
      <c r="K116" s="41"/>
      <c r="L116" s="45"/>
      <c r="M116" s="229"/>
      <c r="N116" s="230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139</v>
      </c>
      <c r="AU116" s="18" t="s">
        <v>79</v>
      </c>
    </row>
    <row r="117" s="13" customFormat="1">
      <c r="A117" s="13"/>
      <c r="B117" s="234"/>
      <c r="C117" s="235"/>
      <c r="D117" s="226" t="s">
        <v>141</v>
      </c>
      <c r="E117" s="236" t="s">
        <v>19</v>
      </c>
      <c r="F117" s="237" t="s">
        <v>255</v>
      </c>
      <c r="G117" s="235"/>
      <c r="H117" s="236" t="s">
        <v>19</v>
      </c>
      <c r="I117" s="238"/>
      <c r="J117" s="235"/>
      <c r="K117" s="235"/>
      <c r="L117" s="239"/>
      <c r="M117" s="240"/>
      <c r="N117" s="241"/>
      <c r="O117" s="241"/>
      <c r="P117" s="241"/>
      <c r="Q117" s="241"/>
      <c r="R117" s="241"/>
      <c r="S117" s="241"/>
      <c r="T117" s="242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3" t="s">
        <v>141</v>
      </c>
      <c r="AU117" s="243" t="s">
        <v>79</v>
      </c>
      <c r="AV117" s="13" t="s">
        <v>75</v>
      </c>
      <c r="AW117" s="13" t="s">
        <v>33</v>
      </c>
      <c r="AX117" s="13" t="s">
        <v>71</v>
      </c>
      <c r="AY117" s="243" t="s">
        <v>124</v>
      </c>
    </row>
    <row r="118" s="14" customFormat="1">
      <c r="A118" s="14"/>
      <c r="B118" s="244"/>
      <c r="C118" s="245"/>
      <c r="D118" s="226" t="s">
        <v>141</v>
      </c>
      <c r="E118" s="246" t="s">
        <v>19</v>
      </c>
      <c r="F118" s="247" t="s">
        <v>314</v>
      </c>
      <c r="G118" s="245"/>
      <c r="H118" s="248">
        <v>41.399999999999999</v>
      </c>
      <c r="I118" s="249"/>
      <c r="J118" s="245"/>
      <c r="K118" s="245"/>
      <c r="L118" s="250"/>
      <c r="M118" s="251"/>
      <c r="N118" s="252"/>
      <c r="O118" s="252"/>
      <c r="P118" s="252"/>
      <c r="Q118" s="252"/>
      <c r="R118" s="252"/>
      <c r="S118" s="252"/>
      <c r="T118" s="253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4" t="s">
        <v>141</v>
      </c>
      <c r="AU118" s="254" t="s">
        <v>79</v>
      </c>
      <c r="AV118" s="14" t="s">
        <v>79</v>
      </c>
      <c r="AW118" s="14" t="s">
        <v>33</v>
      </c>
      <c r="AX118" s="14" t="s">
        <v>75</v>
      </c>
      <c r="AY118" s="254" t="s">
        <v>124</v>
      </c>
    </row>
    <row r="119" s="2" customFormat="1" ht="16.5" customHeight="1">
      <c r="A119" s="39"/>
      <c r="B119" s="40"/>
      <c r="C119" s="213" t="s">
        <v>175</v>
      </c>
      <c r="D119" s="213" t="s">
        <v>126</v>
      </c>
      <c r="E119" s="214" t="s">
        <v>317</v>
      </c>
      <c r="F119" s="215" t="s">
        <v>318</v>
      </c>
      <c r="G119" s="216" t="s">
        <v>298</v>
      </c>
      <c r="H119" s="217">
        <v>2.0699999999999998</v>
      </c>
      <c r="I119" s="218"/>
      <c r="J119" s="219">
        <f>ROUND(I119*H119,2)</f>
        <v>0</v>
      </c>
      <c r="K119" s="215" t="s">
        <v>130</v>
      </c>
      <c r="L119" s="45"/>
      <c r="M119" s="220" t="s">
        <v>19</v>
      </c>
      <c r="N119" s="221" t="s">
        <v>42</v>
      </c>
      <c r="O119" s="85"/>
      <c r="P119" s="222">
        <f>O119*H119</f>
        <v>0</v>
      </c>
      <c r="Q119" s="222">
        <v>0</v>
      </c>
      <c r="R119" s="222">
        <f>Q119*H119</f>
        <v>0</v>
      </c>
      <c r="S119" s="222">
        <v>0</v>
      </c>
      <c r="T119" s="223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4" t="s">
        <v>131</v>
      </c>
      <c r="AT119" s="224" t="s">
        <v>126</v>
      </c>
      <c r="AU119" s="224" t="s">
        <v>79</v>
      </c>
      <c r="AY119" s="18" t="s">
        <v>124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18" t="s">
        <v>75</v>
      </c>
      <c r="BK119" s="225">
        <f>ROUND(I119*H119,2)</f>
        <v>0</v>
      </c>
      <c r="BL119" s="18" t="s">
        <v>131</v>
      </c>
      <c r="BM119" s="224" t="s">
        <v>319</v>
      </c>
    </row>
    <row r="120" s="2" customFormat="1">
      <c r="A120" s="39"/>
      <c r="B120" s="40"/>
      <c r="C120" s="41"/>
      <c r="D120" s="226" t="s">
        <v>133</v>
      </c>
      <c r="E120" s="41"/>
      <c r="F120" s="227" t="s">
        <v>268</v>
      </c>
      <c r="G120" s="41"/>
      <c r="H120" s="41"/>
      <c r="I120" s="228"/>
      <c r="J120" s="41"/>
      <c r="K120" s="41"/>
      <c r="L120" s="45"/>
      <c r="M120" s="229"/>
      <c r="N120" s="230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133</v>
      </c>
      <c r="AU120" s="18" t="s">
        <v>79</v>
      </c>
    </row>
    <row r="121" s="2" customFormat="1">
      <c r="A121" s="39"/>
      <c r="B121" s="40"/>
      <c r="C121" s="41"/>
      <c r="D121" s="231" t="s">
        <v>135</v>
      </c>
      <c r="E121" s="41"/>
      <c r="F121" s="232" t="s">
        <v>320</v>
      </c>
      <c r="G121" s="41"/>
      <c r="H121" s="41"/>
      <c r="I121" s="228"/>
      <c r="J121" s="41"/>
      <c r="K121" s="41"/>
      <c r="L121" s="45"/>
      <c r="M121" s="229"/>
      <c r="N121" s="230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135</v>
      </c>
      <c r="AU121" s="18" t="s">
        <v>79</v>
      </c>
    </row>
    <row r="122" s="13" customFormat="1">
      <c r="A122" s="13"/>
      <c r="B122" s="234"/>
      <c r="C122" s="235"/>
      <c r="D122" s="226" t="s">
        <v>141</v>
      </c>
      <c r="E122" s="236" t="s">
        <v>19</v>
      </c>
      <c r="F122" s="237" t="s">
        <v>321</v>
      </c>
      <c r="G122" s="235"/>
      <c r="H122" s="236" t="s">
        <v>19</v>
      </c>
      <c r="I122" s="238"/>
      <c r="J122" s="235"/>
      <c r="K122" s="235"/>
      <c r="L122" s="239"/>
      <c r="M122" s="240"/>
      <c r="N122" s="241"/>
      <c r="O122" s="241"/>
      <c r="P122" s="241"/>
      <c r="Q122" s="241"/>
      <c r="R122" s="241"/>
      <c r="S122" s="241"/>
      <c r="T122" s="242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3" t="s">
        <v>141</v>
      </c>
      <c r="AU122" s="243" t="s">
        <v>79</v>
      </c>
      <c r="AV122" s="13" t="s">
        <v>75</v>
      </c>
      <c r="AW122" s="13" t="s">
        <v>33</v>
      </c>
      <c r="AX122" s="13" t="s">
        <v>71</v>
      </c>
      <c r="AY122" s="243" t="s">
        <v>124</v>
      </c>
    </row>
    <row r="123" s="14" customFormat="1">
      <c r="A123" s="14"/>
      <c r="B123" s="244"/>
      <c r="C123" s="245"/>
      <c r="D123" s="226" t="s">
        <v>141</v>
      </c>
      <c r="E123" s="246" t="s">
        <v>19</v>
      </c>
      <c r="F123" s="247" t="s">
        <v>322</v>
      </c>
      <c r="G123" s="245"/>
      <c r="H123" s="248">
        <v>2.0699999999999998</v>
      </c>
      <c r="I123" s="249"/>
      <c r="J123" s="245"/>
      <c r="K123" s="245"/>
      <c r="L123" s="250"/>
      <c r="M123" s="251"/>
      <c r="N123" s="252"/>
      <c r="O123" s="252"/>
      <c r="P123" s="252"/>
      <c r="Q123" s="252"/>
      <c r="R123" s="252"/>
      <c r="S123" s="252"/>
      <c r="T123" s="253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4" t="s">
        <v>141</v>
      </c>
      <c r="AU123" s="254" t="s">
        <v>79</v>
      </c>
      <c r="AV123" s="14" t="s">
        <v>79</v>
      </c>
      <c r="AW123" s="14" t="s">
        <v>33</v>
      </c>
      <c r="AX123" s="14" t="s">
        <v>75</v>
      </c>
      <c r="AY123" s="254" t="s">
        <v>124</v>
      </c>
    </row>
    <row r="124" s="2" customFormat="1" ht="16.5" customHeight="1">
      <c r="A124" s="39"/>
      <c r="B124" s="40"/>
      <c r="C124" s="255" t="s">
        <v>179</v>
      </c>
      <c r="D124" s="255" t="s">
        <v>152</v>
      </c>
      <c r="E124" s="256" t="s">
        <v>323</v>
      </c>
      <c r="F124" s="257" t="s">
        <v>273</v>
      </c>
      <c r="G124" s="258" t="s">
        <v>155</v>
      </c>
      <c r="H124" s="259">
        <v>0.213</v>
      </c>
      <c r="I124" s="260"/>
      <c r="J124" s="261">
        <f>ROUND(I124*H124,2)</f>
        <v>0</v>
      </c>
      <c r="K124" s="257" t="s">
        <v>130</v>
      </c>
      <c r="L124" s="262"/>
      <c r="M124" s="263" t="s">
        <v>19</v>
      </c>
      <c r="N124" s="264" t="s">
        <v>42</v>
      </c>
      <c r="O124" s="85"/>
      <c r="P124" s="222">
        <f>O124*H124</f>
        <v>0</v>
      </c>
      <c r="Q124" s="222">
        <v>0.20000000000000001</v>
      </c>
      <c r="R124" s="222">
        <f>Q124*H124</f>
        <v>0.042599999999999999</v>
      </c>
      <c r="S124" s="222">
        <v>0</v>
      </c>
      <c r="T124" s="223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4" t="s">
        <v>156</v>
      </c>
      <c r="AT124" s="224" t="s">
        <v>152</v>
      </c>
      <c r="AU124" s="224" t="s">
        <v>79</v>
      </c>
      <c r="AY124" s="18" t="s">
        <v>124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18" t="s">
        <v>75</v>
      </c>
      <c r="BK124" s="225">
        <f>ROUND(I124*H124,2)</f>
        <v>0</v>
      </c>
      <c r="BL124" s="18" t="s">
        <v>131</v>
      </c>
      <c r="BM124" s="224" t="s">
        <v>324</v>
      </c>
    </row>
    <row r="125" s="2" customFormat="1">
      <c r="A125" s="39"/>
      <c r="B125" s="40"/>
      <c r="C125" s="41"/>
      <c r="D125" s="226" t="s">
        <v>133</v>
      </c>
      <c r="E125" s="41"/>
      <c r="F125" s="227" t="s">
        <v>273</v>
      </c>
      <c r="G125" s="41"/>
      <c r="H125" s="41"/>
      <c r="I125" s="228"/>
      <c r="J125" s="41"/>
      <c r="K125" s="41"/>
      <c r="L125" s="45"/>
      <c r="M125" s="229"/>
      <c r="N125" s="230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133</v>
      </c>
      <c r="AU125" s="18" t="s">
        <v>79</v>
      </c>
    </row>
    <row r="126" s="14" customFormat="1">
      <c r="A126" s="14"/>
      <c r="B126" s="244"/>
      <c r="C126" s="245"/>
      <c r="D126" s="226" t="s">
        <v>141</v>
      </c>
      <c r="E126" s="245"/>
      <c r="F126" s="247" t="s">
        <v>325</v>
      </c>
      <c r="G126" s="245"/>
      <c r="H126" s="248">
        <v>0.213</v>
      </c>
      <c r="I126" s="249"/>
      <c r="J126" s="245"/>
      <c r="K126" s="245"/>
      <c r="L126" s="250"/>
      <c r="M126" s="251"/>
      <c r="N126" s="252"/>
      <c r="O126" s="252"/>
      <c r="P126" s="252"/>
      <c r="Q126" s="252"/>
      <c r="R126" s="252"/>
      <c r="S126" s="252"/>
      <c r="T126" s="25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4" t="s">
        <v>141</v>
      </c>
      <c r="AU126" s="254" t="s">
        <v>79</v>
      </c>
      <c r="AV126" s="14" t="s">
        <v>79</v>
      </c>
      <c r="AW126" s="14" t="s">
        <v>4</v>
      </c>
      <c r="AX126" s="14" t="s">
        <v>75</v>
      </c>
      <c r="AY126" s="254" t="s">
        <v>124</v>
      </c>
    </row>
    <row r="127" s="12" customFormat="1" ht="22.8" customHeight="1">
      <c r="A127" s="12"/>
      <c r="B127" s="197"/>
      <c r="C127" s="198"/>
      <c r="D127" s="199" t="s">
        <v>70</v>
      </c>
      <c r="E127" s="211" t="s">
        <v>275</v>
      </c>
      <c r="F127" s="211" t="s">
        <v>276</v>
      </c>
      <c r="G127" s="198"/>
      <c r="H127" s="198"/>
      <c r="I127" s="201"/>
      <c r="J127" s="212">
        <f>BK127</f>
        <v>0</v>
      </c>
      <c r="K127" s="198"/>
      <c r="L127" s="203"/>
      <c r="M127" s="204"/>
      <c r="N127" s="205"/>
      <c r="O127" s="205"/>
      <c r="P127" s="206">
        <f>SUM(P128:P130)</f>
        <v>0</v>
      </c>
      <c r="Q127" s="205"/>
      <c r="R127" s="206">
        <f>SUM(R128:R130)</f>
        <v>0</v>
      </c>
      <c r="S127" s="205"/>
      <c r="T127" s="207">
        <f>SUM(T128:T130)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8" t="s">
        <v>75</v>
      </c>
      <c r="AT127" s="209" t="s">
        <v>70</v>
      </c>
      <c r="AU127" s="209" t="s">
        <v>75</v>
      </c>
      <c r="AY127" s="208" t="s">
        <v>124</v>
      </c>
      <c r="BK127" s="210">
        <f>SUM(BK128:BK130)</f>
        <v>0</v>
      </c>
    </row>
    <row r="128" s="2" customFormat="1" ht="16.5" customHeight="1">
      <c r="A128" s="39"/>
      <c r="B128" s="40"/>
      <c r="C128" s="213" t="s">
        <v>156</v>
      </c>
      <c r="D128" s="213" t="s">
        <v>126</v>
      </c>
      <c r="E128" s="214" t="s">
        <v>278</v>
      </c>
      <c r="F128" s="215" t="s">
        <v>279</v>
      </c>
      <c r="G128" s="216" t="s">
        <v>280</v>
      </c>
      <c r="H128" s="217">
        <v>0.042999999999999997</v>
      </c>
      <c r="I128" s="218"/>
      <c r="J128" s="219">
        <f>ROUND(I128*H128,2)</f>
        <v>0</v>
      </c>
      <c r="K128" s="215" t="s">
        <v>130</v>
      </c>
      <c r="L128" s="45"/>
      <c r="M128" s="220" t="s">
        <v>19</v>
      </c>
      <c r="N128" s="221" t="s">
        <v>42</v>
      </c>
      <c r="O128" s="85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4" t="s">
        <v>131</v>
      </c>
      <c r="AT128" s="224" t="s">
        <v>126</v>
      </c>
      <c r="AU128" s="224" t="s">
        <v>79</v>
      </c>
      <c r="AY128" s="18" t="s">
        <v>124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8" t="s">
        <v>75</v>
      </c>
      <c r="BK128" s="225">
        <f>ROUND(I128*H128,2)</f>
        <v>0</v>
      </c>
      <c r="BL128" s="18" t="s">
        <v>131</v>
      </c>
      <c r="BM128" s="224" t="s">
        <v>326</v>
      </c>
    </row>
    <row r="129" s="2" customFormat="1">
      <c r="A129" s="39"/>
      <c r="B129" s="40"/>
      <c r="C129" s="41"/>
      <c r="D129" s="226" t="s">
        <v>133</v>
      </c>
      <c r="E129" s="41"/>
      <c r="F129" s="227" t="s">
        <v>282</v>
      </c>
      <c r="G129" s="41"/>
      <c r="H129" s="41"/>
      <c r="I129" s="228"/>
      <c r="J129" s="41"/>
      <c r="K129" s="41"/>
      <c r="L129" s="45"/>
      <c r="M129" s="229"/>
      <c r="N129" s="230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133</v>
      </c>
      <c r="AU129" s="18" t="s">
        <v>79</v>
      </c>
    </row>
    <row r="130" s="2" customFormat="1">
      <c r="A130" s="39"/>
      <c r="B130" s="40"/>
      <c r="C130" s="41"/>
      <c r="D130" s="231" t="s">
        <v>135</v>
      </c>
      <c r="E130" s="41"/>
      <c r="F130" s="232" t="s">
        <v>283</v>
      </c>
      <c r="G130" s="41"/>
      <c r="H130" s="41"/>
      <c r="I130" s="228"/>
      <c r="J130" s="41"/>
      <c r="K130" s="41"/>
      <c r="L130" s="45"/>
      <c r="M130" s="276"/>
      <c r="N130" s="277"/>
      <c r="O130" s="278"/>
      <c r="P130" s="278"/>
      <c r="Q130" s="278"/>
      <c r="R130" s="278"/>
      <c r="S130" s="278"/>
      <c r="T130" s="27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135</v>
      </c>
      <c r="AU130" s="18" t="s">
        <v>79</v>
      </c>
    </row>
    <row r="131" s="2" customFormat="1" ht="6.96" customHeight="1">
      <c r="A131" s="39"/>
      <c r="B131" s="60"/>
      <c r="C131" s="61"/>
      <c r="D131" s="61"/>
      <c r="E131" s="61"/>
      <c r="F131" s="61"/>
      <c r="G131" s="61"/>
      <c r="H131" s="61"/>
      <c r="I131" s="61"/>
      <c r="J131" s="61"/>
      <c r="K131" s="61"/>
      <c r="L131" s="45"/>
      <c r="M131" s="39"/>
      <c r="O131" s="39"/>
      <c r="P131" s="39"/>
      <c r="Q131" s="39"/>
      <c r="R131" s="39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</sheetData>
  <sheetProtection sheet="1" autoFilter="0" formatColumns="0" formatRows="0" objects="1" scenarios="1" spinCount="100000" saltValue="hwgizawvlRDZh2s7XsJUK8c+hJiXPdi9ILcwaz0ZSp8OquIZe/ti4oJxAW2N3RojOwEvYaZkDAmzDA2tdIkKaw==" hashValue="1JhUjf0uYqs+cGbKkj0PnRAvS0VQ7oU3nAFu3wpf/tMycYGrfrU7JM/iTBbljEXhlF9SfHu30a1DBn61Boy4gg==" algorithmName="SHA-512" password="CC35"/>
  <autoFilter ref="C88:K13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hyperlinks>
    <hyperlink ref="F98" r:id="rId1" display="https://podminky.urs.cz/item/CS_URS_2022_01/111151131"/>
    <hyperlink ref="F104" r:id="rId2" display="https://podminky.urs.cz/item/CS_URS_2022_01/184806111"/>
    <hyperlink ref="F110" r:id="rId3" display="https://podminky.urs.cz/item/CS_URS_2022_01/185804312"/>
    <hyperlink ref="F115" r:id="rId4" display="https://podminky.urs.cz/item/CS_URS_2022_01/185851121"/>
    <hyperlink ref="F121" r:id="rId5" display="https://podminky.urs.cz/item/CS_URS_2022_01/184911421"/>
    <hyperlink ref="F130" r:id="rId6" display="https://podminky.urs.cz/item/CS_URS_2022_01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79</v>
      </c>
    </row>
    <row r="4" s="1" customFormat="1" ht="24.96" customHeight="1">
      <c r="B4" s="21"/>
      <c r="D4" s="141" t="s">
        <v>97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R 189 – Vodní nádrž Kozlák (část výsadby), revitalizace koryta, DC25, VC29 v k.ú. Lužec n. Cidlinou</v>
      </c>
      <c r="F7" s="143"/>
      <c r="G7" s="143"/>
      <c r="H7" s="143"/>
      <c r="L7" s="21"/>
    </row>
    <row r="8" s="1" customFormat="1" ht="12" customHeight="1">
      <c r="B8" s="21"/>
      <c r="D8" s="143" t="s">
        <v>98</v>
      </c>
      <c r="L8" s="21"/>
    </row>
    <row r="9" s="2" customFormat="1" ht="16.5" customHeight="1">
      <c r="A9" s="39"/>
      <c r="B9" s="45"/>
      <c r="C9" s="39"/>
      <c r="D9" s="39"/>
      <c r="E9" s="144" t="s">
        <v>99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100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327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2. 12. 2022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19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3" t="s">
        <v>28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3" t="s">
        <v>28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32</v>
      </c>
      <c r="F26" s="39"/>
      <c r="G26" s="39"/>
      <c r="H26" s="39"/>
      <c r="I26" s="143" t="s">
        <v>28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35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37</v>
      </c>
      <c r="E32" s="39"/>
      <c r="F32" s="39"/>
      <c r="G32" s="39"/>
      <c r="H32" s="39"/>
      <c r="I32" s="39"/>
      <c r="J32" s="154">
        <f>ROUND(J89,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39</v>
      </c>
      <c r="G34" s="39"/>
      <c r="H34" s="39"/>
      <c r="I34" s="155" t="s">
        <v>38</v>
      </c>
      <c r="J34" s="155" t="s">
        <v>40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41</v>
      </c>
      <c r="E35" s="143" t="s">
        <v>42</v>
      </c>
      <c r="F35" s="157">
        <f>ROUND((SUM(BE89:BE130)),  2)</f>
        <v>0</v>
      </c>
      <c r="G35" s="39"/>
      <c r="H35" s="39"/>
      <c r="I35" s="158">
        <v>0.20999999999999999</v>
      </c>
      <c r="J35" s="157">
        <f>ROUND(((SUM(BE89:BE130))*I35),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43</v>
      </c>
      <c r="F36" s="157">
        <f>ROUND((SUM(BF89:BF130)),  2)</f>
        <v>0</v>
      </c>
      <c r="G36" s="39"/>
      <c r="H36" s="39"/>
      <c r="I36" s="158">
        <v>0.14999999999999999</v>
      </c>
      <c r="J36" s="157">
        <f>ROUND(((SUM(BF89:BF130))*I36),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44</v>
      </c>
      <c r="F37" s="157">
        <f>ROUND((SUM(BG89:BG130)),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45</v>
      </c>
      <c r="F38" s="157">
        <f>ROUND((SUM(BH89:BH130)),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46</v>
      </c>
      <c r="F39" s="157">
        <f>ROUND((SUM(BI89:BI130)),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47</v>
      </c>
      <c r="E41" s="161"/>
      <c r="F41" s="161"/>
      <c r="G41" s="162" t="s">
        <v>48</v>
      </c>
      <c r="H41" s="163" t="s">
        <v>49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102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R 189 – Vodní nádrž Kozlák (část výsadby), revitalizace koryta, DC25, VC29 v k.ú. Lužec n. Cidlinou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98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99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100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SO.03.2 - Následná péče o výsadby 2. rok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Lužec nad Cidlinou</v>
      </c>
      <c r="G56" s="41"/>
      <c r="H56" s="41"/>
      <c r="I56" s="33" t="s">
        <v>23</v>
      </c>
      <c r="J56" s="73" t="str">
        <f>IF(J14="","",J14)</f>
        <v>2. 12. 2022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SPÚ ČR</v>
      </c>
      <c r="G58" s="41"/>
      <c r="H58" s="41"/>
      <c r="I58" s="33" t="s">
        <v>31</v>
      </c>
      <c r="J58" s="37" t="str">
        <f>E23</f>
        <v>NDCon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NDCon s.r.o.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103</v>
      </c>
      <c r="D61" s="172"/>
      <c r="E61" s="172"/>
      <c r="F61" s="172"/>
      <c r="G61" s="172"/>
      <c r="H61" s="172"/>
      <c r="I61" s="172"/>
      <c r="J61" s="173" t="s">
        <v>104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69</v>
      </c>
      <c r="D63" s="41"/>
      <c r="E63" s="41"/>
      <c r="F63" s="41"/>
      <c r="G63" s="41"/>
      <c r="H63" s="41"/>
      <c r="I63" s="41"/>
      <c r="J63" s="103">
        <f>J89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105</v>
      </c>
    </row>
    <row r="64" s="9" customFormat="1" ht="24.96" customHeight="1">
      <c r="A64" s="9"/>
      <c r="B64" s="175"/>
      <c r="C64" s="176"/>
      <c r="D64" s="177" t="s">
        <v>285</v>
      </c>
      <c r="E64" s="178"/>
      <c r="F64" s="178"/>
      <c r="G64" s="178"/>
      <c r="H64" s="178"/>
      <c r="I64" s="178"/>
      <c r="J64" s="179">
        <f>J90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286</v>
      </c>
      <c r="E65" s="183"/>
      <c r="F65" s="183"/>
      <c r="G65" s="183"/>
      <c r="H65" s="183"/>
      <c r="I65" s="183"/>
      <c r="J65" s="184">
        <f>J91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107</v>
      </c>
      <c r="E66" s="183"/>
      <c r="F66" s="183"/>
      <c r="G66" s="183"/>
      <c r="H66" s="183"/>
      <c r="I66" s="183"/>
      <c r="J66" s="184">
        <f>J95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108</v>
      </c>
      <c r="E67" s="183"/>
      <c r="F67" s="183"/>
      <c r="G67" s="183"/>
      <c r="H67" s="183"/>
      <c r="I67" s="183"/>
      <c r="J67" s="184">
        <f>J127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109</v>
      </c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170" t="str">
        <f>E7</f>
        <v>R 189 – Vodní nádrž Kozlák (část výsadby), revitalizace koryta, DC25, VC29 v k.ú. Lužec n. Cidlinou</v>
      </c>
      <c r="F77" s="33"/>
      <c r="G77" s="33"/>
      <c r="H77" s="33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1" customFormat="1" ht="12" customHeight="1">
      <c r="B78" s="22"/>
      <c r="C78" s="33" t="s">
        <v>98</v>
      </c>
      <c r="D78" s="23"/>
      <c r="E78" s="23"/>
      <c r="F78" s="23"/>
      <c r="G78" s="23"/>
      <c r="H78" s="23"/>
      <c r="I78" s="23"/>
      <c r="J78" s="23"/>
      <c r="K78" s="23"/>
      <c r="L78" s="21"/>
    </row>
    <row r="79" s="2" customFormat="1" ht="16.5" customHeight="1">
      <c r="A79" s="39"/>
      <c r="B79" s="40"/>
      <c r="C79" s="41"/>
      <c r="D79" s="41"/>
      <c r="E79" s="170" t="s">
        <v>99</v>
      </c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100</v>
      </c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70" t="str">
        <f>E11</f>
        <v>SO.03.2 - Následná péče o výsadby 2. rok</v>
      </c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21</v>
      </c>
      <c r="D83" s="41"/>
      <c r="E83" s="41"/>
      <c r="F83" s="28" t="str">
        <f>F14</f>
        <v>Lužec nad Cidlinou</v>
      </c>
      <c r="G83" s="41"/>
      <c r="H83" s="41"/>
      <c r="I83" s="33" t="s">
        <v>23</v>
      </c>
      <c r="J83" s="73" t="str">
        <f>IF(J14="","",J14)</f>
        <v>2. 12. 2022</v>
      </c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25</v>
      </c>
      <c r="D85" s="41"/>
      <c r="E85" s="41"/>
      <c r="F85" s="28" t="str">
        <f>E17</f>
        <v>SPÚ ČR</v>
      </c>
      <c r="G85" s="41"/>
      <c r="H85" s="41"/>
      <c r="I85" s="33" t="s">
        <v>31</v>
      </c>
      <c r="J85" s="37" t="str">
        <f>E23</f>
        <v>NDCon s.r.o.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29</v>
      </c>
      <c r="D86" s="41"/>
      <c r="E86" s="41"/>
      <c r="F86" s="28" t="str">
        <f>IF(E20="","",E20)</f>
        <v>Vyplň údaj</v>
      </c>
      <c r="G86" s="41"/>
      <c r="H86" s="41"/>
      <c r="I86" s="33" t="s">
        <v>34</v>
      </c>
      <c r="J86" s="37" t="str">
        <f>E26</f>
        <v>NDCon s.r.o.</v>
      </c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0.32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1" customFormat="1" ht="29.28" customHeight="1">
      <c r="A88" s="186"/>
      <c r="B88" s="187"/>
      <c r="C88" s="188" t="s">
        <v>110</v>
      </c>
      <c r="D88" s="189" t="s">
        <v>56</v>
      </c>
      <c r="E88" s="189" t="s">
        <v>52</v>
      </c>
      <c r="F88" s="189" t="s">
        <v>53</v>
      </c>
      <c r="G88" s="189" t="s">
        <v>111</v>
      </c>
      <c r="H88" s="189" t="s">
        <v>112</v>
      </c>
      <c r="I88" s="189" t="s">
        <v>113</v>
      </c>
      <c r="J88" s="189" t="s">
        <v>104</v>
      </c>
      <c r="K88" s="190" t="s">
        <v>114</v>
      </c>
      <c r="L88" s="191"/>
      <c r="M88" s="93" t="s">
        <v>19</v>
      </c>
      <c r="N88" s="94" t="s">
        <v>41</v>
      </c>
      <c r="O88" s="94" t="s">
        <v>115</v>
      </c>
      <c r="P88" s="94" t="s">
        <v>116</v>
      </c>
      <c r="Q88" s="94" t="s">
        <v>117</v>
      </c>
      <c r="R88" s="94" t="s">
        <v>118</v>
      </c>
      <c r="S88" s="94" t="s">
        <v>119</v>
      </c>
      <c r="T88" s="95" t="s">
        <v>120</v>
      </c>
      <c r="U88" s="186"/>
      <c r="V88" s="186"/>
      <c r="W88" s="186"/>
      <c r="X88" s="186"/>
      <c r="Y88" s="186"/>
      <c r="Z88" s="186"/>
      <c r="AA88" s="186"/>
      <c r="AB88" s="186"/>
      <c r="AC88" s="186"/>
      <c r="AD88" s="186"/>
      <c r="AE88" s="186"/>
    </row>
    <row r="89" s="2" customFormat="1" ht="22.8" customHeight="1">
      <c r="A89" s="39"/>
      <c r="B89" s="40"/>
      <c r="C89" s="100" t="s">
        <v>121</v>
      </c>
      <c r="D89" s="41"/>
      <c r="E89" s="41"/>
      <c r="F89" s="41"/>
      <c r="G89" s="41"/>
      <c r="H89" s="41"/>
      <c r="I89" s="41"/>
      <c r="J89" s="192">
        <f>BK89</f>
        <v>0</v>
      </c>
      <c r="K89" s="41"/>
      <c r="L89" s="45"/>
      <c r="M89" s="96"/>
      <c r="N89" s="193"/>
      <c r="O89" s="97"/>
      <c r="P89" s="194">
        <f>P90</f>
        <v>0</v>
      </c>
      <c r="Q89" s="97"/>
      <c r="R89" s="194">
        <f>R90</f>
        <v>0.042599999999999999</v>
      </c>
      <c r="S89" s="97"/>
      <c r="T89" s="195">
        <f>T90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70</v>
      </c>
      <c r="AU89" s="18" t="s">
        <v>105</v>
      </c>
      <c r="BK89" s="196">
        <f>BK90</f>
        <v>0</v>
      </c>
    </row>
    <row r="90" s="12" customFormat="1" ht="25.92" customHeight="1">
      <c r="A90" s="12"/>
      <c r="B90" s="197"/>
      <c r="C90" s="198"/>
      <c r="D90" s="199" t="s">
        <v>70</v>
      </c>
      <c r="E90" s="200" t="s">
        <v>287</v>
      </c>
      <c r="F90" s="200" t="s">
        <v>288</v>
      </c>
      <c r="G90" s="198"/>
      <c r="H90" s="198"/>
      <c r="I90" s="201"/>
      <c r="J90" s="202">
        <f>BK90</f>
        <v>0</v>
      </c>
      <c r="K90" s="198"/>
      <c r="L90" s="203"/>
      <c r="M90" s="204"/>
      <c r="N90" s="205"/>
      <c r="O90" s="205"/>
      <c r="P90" s="206">
        <f>P91+P95+P127</f>
        <v>0</v>
      </c>
      <c r="Q90" s="205"/>
      <c r="R90" s="206">
        <f>R91+R95+R127</f>
        <v>0.042599999999999999</v>
      </c>
      <c r="S90" s="205"/>
      <c r="T90" s="207">
        <f>T91+T95+T127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8" t="s">
        <v>131</v>
      </c>
      <c r="AT90" s="209" t="s">
        <v>70</v>
      </c>
      <c r="AU90" s="209" t="s">
        <v>71</v>
      </c>
      <c r="AY90" s="208" t="s">
        <v>124</v>
      </c>
      <c r="BK90" s="210">
        <f>BK91+BK95+BK127</f>
        <v>0</v>
      </c>
    </row>
    <row r="91" s="12" customFormat="1" ht="22.8" customHeight="1">
      <c r="A91" s="12"/>
      <c r="B91" s="197"/>
      <c r="C91" s="198"/>
      <c r="D91" s="199" t="s">
        <v>70</v>
      </c>
      <c r="E91" s="211" t="s">
        <v>289</v>
      </c>
      <c r="F91" s="211" t="s">
        <v>288</v>
      </c>
      <c r="G91" s="198"/>
      <c r="H91" s="198"/>
      <c r="I91" s="201"/>
      <c r="J91" s="212">
        <f>BK91</f>
        <v>0</v>
      </c>
      <c r="K91" s="198"/>
      <c r="L91" s="203"/>
      <c r="M91" s="204"/>
      <c r="N91" s="205"/>
      <c r="O91" s="205"/>
      <c r="P91" s="206">
        <f>SUM(P92:P94)</f>
        <v>0</v>
      </c>
      <c r="Q91" s="205"/>
      <c r="R91" s="206">
        <f>SUM(R92:R94)</f>
        <v>0</v>
      </c>
      <c r="S91" s="205"/>
      <c r="T91" s="207">
        <f>SUM(T92:T94)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8" t="s">
        <v>131</v>
      </c>
      <c r="AT91" s="209" t="s">
        <v>70</v>
      </c>
      <c r="AU91" s="209" t="s">
        <v>75</v>
      </c>
      <c r="AY91" s="208" t="s">
        <v>124</v>
      </c>
      <c r="BK91" s="210">
        <f>SUM(BK92:BK94)</f>
        <v>0</v>
      </c>
    </row>
    <row r="92" s="2" customFormat="1" ht="16.5" customHeight="1">
      <c r="A92" s="39"/>
      <c r="B92" s="40"/>
      <c r="C92" s="213" t="s">
        <v>75</v>
      </c>
      <c r="D92" s="213" t="s">
        <v>126</v>
      </c>
      <c r="E92" s="214" t="s">
        <v>290</v>
      </c>
      <c r="F92" s="215" t="s">
        <v>291</v>
      </c>
      <c r="G92" s="216" t="s">
        <v>292</v>
      </c>
      <c r="H92" s="217">
        <v>1</v>
      </c>
      <c r="I92" s="218"/>
      <c r="J92" s="219">
        <f>ROUND(I92*H92,2)</f>
        <v>0</v>
      </c>
      <c r="K92" s="215" t="s">
        <v>19</v>
      </c>
      <c r="L92" s="45"/>
      <c r="M92" s="220" t="s">
        <v>19</v>
      </c>
      <c r="N92" s="221" t="s">
        <v>42</v>
      </c>
      <c r="O92" s="85"/>
      <c r="P92" s="222">
        <f>O92*H92</f>
        <v>0</v>
      </c>
      <c r="Q92" s="222">
        <v>0</v>
      </c>
      <c r="R92" s="222">
        <f>Q92*H92</f>
        <v>0</v>
      </c>
      <c r="S92" s="222">
        <v>0</v>
      </c>
      <c r="T92" s="223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24" t="s">
        <v>293</v>
      </c>
      <c r="AT92" s="224" t="s">
        <v>126</v>
      </c>
      <c r="AU92" s="224" t="s">
        <v>79</v>
      </c>
      <c r="AY92" s="18" t="s">
        <v>124</v>
      </c>
      <c r="BE92" s="225">
        <f>IF(N92="základní",J92,0)</f>
        <v>0</v>
      </c>
      <c r="BF92" s="225">
        <f>IF(N92="snížená",J92,0)</f>
        <v>0</v>
      </c>
      <c r="BG92" s="225">
        <f>IF(N92="zákl. přenesená",J92,0)</f>
        <v>0</v>
      </c>
      <c r="BH92" s="225">
        <f>IF(N92="sníž. přenesená",J92,0)</f>
        <v>0</v>
      </c>
      <c r="BI92" s="225">
        <f>IF(N92="nulová",J92,0)</f>
        <v>0</v>
      </c>
      <c r="BJ92" s="18" t="s">
        <v>75</v>
      </c>
      <c r="BK92" s="225">
        <f>ROUND(I92*H92,2)</f>
        <v>0</v>
      </c>
      <c r="BL92" s="18" t="s">
        <v>293</v>
      </c>
      <c r="BM92" s="224" t="s">
        <v>294</v>
      </c>
    </row>
    <row r="93" s="2" customFormat="1">
      <c r="A93" s="39"/>
      <c r="B93" s="40"/>
      <c r="C93" s="41"/>
      <c r="D93" s="226" t="s">
        <v>133</v>
      </c>
      <c r="E93" s="41"/>
      <c r="F93" s="227" t="s">
        <v>291</v>
      </c>
      <c r="G93" s="41"/>
      <c r="H93" s="41"/>
      <c r="I93" s="228"/>
      <c r="J93" s="41"/>
      <c r="K93" s="41"/>
      <c r="L93" s="45"/>
      <c r="M93" s="229"/>
      <c r="N93" s="230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133</v>
      </c>
      <c r="AU93" s="18" t="s">
        <v>79</v>
      </c>
    </row>
    <row r="94" s="2" customFormat="1">
      <c r="A94" s="39"/>
      <c r="B94" s="40"/>
      <c r="C94" s="41"/>
      <c r="D94" s="226" t="s">
        <v>139</v>
      </c>
      <c r="E94" s="41"/>
      <c r="F94" s="233" t="s">
        <v>295</v>
      </c>
      <c r="G94" s="41"/>
      <c r="H94" s="41"/>
      <c r="I94" s="228"/>
      <c r="J94" s="41"/>
      <c r="K94" s="41"/>
      <c r="L94" s="45"/>
      <c r="M94" s="229"/>
      <c r="N94" s="230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139</v>
      </c>
      <c r="AU94" s="18" t="s">
        <v>79</v>
      </c>
    </row>
    <row r="95" s="12" customFormat="1" ht="22.8" customHeight="1">
      <c r="A95" s="12"/>
      <c r="B95" s="197"/>
      <c r="C95" s="198"/>
      <c r="D95" s="199" t="s">
        <v>70</v>
      </c>
      <c r="E95" s="211" t="s">
        <v>75</v>
      </c>
      <c r="F95" s="211" t="s">
        <v>125</v>
      </c>
      <c r="G95" s="198"/>
      <c r="H95" s="198"/>
      <c r="I95" s="201"/>
      <c r="J95" s="212">
        <f>BK95</f>
        <v>0</v>
      </c>
      <c r="K95" s="198"/>
      <c r="L95" s="203"/>
      <c r="M95" s="204"/>
      <c r="N95" s="205"/>
      <c r="O95" s="205"/>
      <c r="P95" s="206">
        <f>SUM(P96:P126)</f>
        <v>0</v>
      </c>
      <c r="Q95" s="205"/>
      <c r="R95" s="206">
        <f>SUM(R96:R126)</f>
        <v>0.042599999999999999</v>
      </c>
      <c r="S95" s="205"/>
      <c r="T95" s="207">
        <f>SUM(T96:T126)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8" t="s">
        <v>75</v>
      </c>
      <c r="AT95" s="209" t="s">
        <v>70</v>
      </c>
      <c r="AU95" s="209" t="s">
        <v>75</v>
      </c>
      <c r="AY95" s="208" t="s">
        <v>124</v>
      </c>
      <c r="BK95" s="210">
        <f>SUM(BK96:BK126)</f>
        <v>0</v>
      </c>
    </row>
    <row r="96" s="2" customFormat="1" ht="16.5" customHeight="1">
      <c r="A96" s="39"/>
      <c r="B96" s="40"/>
      <c r="C96" s="213" t="s">
        <v>79</v>
      </c>
      <c r="D96" s="213" t="s">
        <v>126</v>
      </c>
      <c r="E96" s="214" t="s">
        <v>296</v>
      </c>
      <c r="F96" s="215" t="s">
        <v>297</v>
      </c>
      <c r="G96" s="216" t="s">
        <v>298</v>
      </c>
      <c r="H96" s="217">
        <v>1242</v>
      </c>
      <c r="I96" s="218"/>
      <c r="J96" s="219">
        <f>ROUND(I96*H96,2)</f>
        <v>0</v>
      </c>
      <c r="K96" s="215" t="s">
        <v>130</v>
      </c>
      <c r="L96" s="45"/>
      <c r="M96" s="220" t="s">
        <v>19</v>
      </c>
      <c r="N96" s="221" t="s">
        <v>42</v>
      </c>
      <c r="O96" s="85"/>
      <c r="P96" s="222">
        <f>O96*H96</f>
        <v>0</v>
      </c>
      <c r="Q96" s="222">
        <v>0</v>
      </c>
      <c r="R96" s="222">
        <f>Q96*H96</f>
        <v>0</v>
      </c>
      <c r="S96" s="222">
        <v>0</v>
      </c>
      <c r="T96" s="223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4" t="s">
        <v>131</v>
      </c>
      <c r="AT96" s="224" t="s">
        <v>126</v>
      </c>
      <c r="AU96" s="224" t="s">
        <v>79</v>
      </c>
      <c r="AY96" s="18" t="s">
        <v>124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18" t="s">
        <v>75</v>
      </c>
      <c r="BK96" s="225">
        <f>ROUND(I96*H96,2)</f>
        <v>0</v>
      </c>
      <c r="BL96" s="18" t="s">
        <v>131</v>
      </c>
      <c r="BM96" s="224" t="s">
        <v>299</v>
      </c>
    </row>
    <row r="97" s="2" customFormat="1">
      <c r="A97" s="39"/>
      <c r="B97" s="40"/>
      <c r="C97" s="41"/>
      <c r="D97" s="226" t="s">
        <v>133</v>
      </c>
      <c r="E97" s="41"/>
      <c r="F97" s="227" t="s">
        <v>300</v>
      </c>
      <c r="G97" s="41"/>
      <c r="H97" s="41"/>
      <c r="I97" s="228"/>
      <c r="J97" s="41"/>
      <c r="K97" s="41"/>
      <c r="L97" s="45"/>
      <c r="M97" s="229"/>
      <c r="N97" s="230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133</v>
      </c>
      <c r="AU97" s="18" t="s">
        <v>79</v>
      </c>
    </row>
    <row r="98" s="2" customFormat="1">
      <c r="A98" s="39"/>
      <c r="B98" s="40"/>
      <c r="C98" s="41"/>
      <c r="D98" s="231" t="s">
        <v>135</v>
      </c>
      <c r="E98" s="41"/>
      <c r="F98" s="232" t="s">
        <v>301</v>
      </c>
      <c r="G98" s="41"/>
      <c r="H98" s="41"/>
      <c r="I98" s="228"/>
      <c r="J98" s="41"/>
      <c r="K98" s="41"/>
      <c r="L98" s="45"/>
      <c r="M98" s="229"/>
      <c r="N98" s="230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135</v>
      </c>
      <c r="AU98" s="18" t="s">
        <v>79</v>
      </c>
    </row>
    <row r="99" s="2" customFormat="1">
      <c r="A99" s="39"/>
      <c r="B99" s="40"/>
      <c r="C99" s="41"/>
      <c r="D99" s="226" t="s">
        <v>139</v>
      </c>
      <c r="E99" s="41"/>
      <c r="F99" s="233" t="s">
        <v>302</v>
      </c>
      <c r="G99" s="41"/>
      <c r="H99" s="41"/>
      <c r="I99" s="228"/>
      <c r="J99" s="41"/>
      <c r="K99" s="41"/>
      <c r="L99" s="45"/>
      <c r="M99" s="229"/>
      <c r="N99" s="230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139</v>
      </c>
      <c r="AU99" s="18" t="s">
        <v>79</v>
      </c>
    </row>
    <row r="100" s="13" customFormat="1">
      <c r="A100" s="13"/>
      <c r="B100" s="234"/>
      <c r="C100" s="235"/>
      <c r="D100" s="226" t="s">
        <v>141</v>
      </c>
      <c r="E100" s="236" t="s">
        <v>19</v>
      </c>
      <c r="F100" s="237" t="s">
        <v>303</v>
      </c>
      <c r="G100" s="235"/>
      <c r="H100" s="236" t="s">
        <v>19</v>
      </c>
      <c r="I100" s="238"/>
      <c r="J100" s="235"/>
      <c r="K100" s="235"/>
      <c r="L100" s="239"/>
      <c r="M100" s="240"/>
      <c r="N100" s="241"/>
      <c r="O100" s="241"/>
      <c r="P100" s="241"/>
      <c r="Q100" s="241"/>
      <c r="R100" s="241"/>
      <c r="S100" s="241"/>
      <c r="T100" s="24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3" t="s">
        <v>141</v>
      </c>
      <c r="AU100" s="243" t="s">
        <v>79</v>
      </c>
      <c r="AV100" s="13" t="s">
        <v>75</v>
      </c>
      <c r="AW100" s="13" t="s">
        <v>33</v>
      </c>
      <c r="AX100" s="13" t="s">
        <v>71</v>
      </c>
      <c r="AY100" s="243" t="s">
        <v>124</v>
      </c>
    </row>
    <row r="101" s="14" customFormat="1">
      <c r="A101" s="14"/>
      <c r="B101" s="244"/>
      <c r="C101" s="245"/>
      <c r="D101" s="226" t="s">
        <v>141</v>
      </c>
      <c r="E101" s="246" t="s">
        <v>19</v>
      </c>
      <c r="F101" s="247" t="s">
        <v>304</v>
      </c>
      <c r="G101" s="245"/>
      <c r="H101" s="248">
        <v>1242</v>
      </c>
      <c r="I101" s="249"/>
      <c r="J101" s="245"/>
      <c r="K101" s="245"/>
      <c r="L101" s="250"/>
      <c r="M101" s="251"/>
      <c r="N101" s="252"/>
      <c r="O101" s="252"/>
      <c r="P101" s="252"/>
      <c r="Q101" s="252"/>
      <c r="R101" s="252"/>
      <c r="S101" s="252"/>
      <c r="T101" s="253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4" t="s">
        <v>141</v>
      </c>
      <c r="AU101" s="254" t="s">
        <v>79</v>
      </c>
      <c r="AV101" s="14" t="s">
        <v>79</v>
      </c>
      <c r="AW101" s="14" t="s">
        <v>33</v>
      </c>
      <c r="AX101" s="14" t="s">
        <v>75</v>
      </c>
      <c r="AY101" s="254" t="s">
        <v>124</v>
      </c>
    </row>
    <row r="102" s="2" customFormat="1" ht="16.5" customHeight="1">
      <c r="A102" s="39"/>
      <c r="B102" s="40"/>
      <c r="C102" s="213" t="s">
        <v>151</v>
      </c>
      <c r="D102" s="213" t="s">
        <v>126</v>
      </c>
      <c r="E102" s="214" t="s">
        <v>305</v>
      </c>
      <c r="F102" s="215" t="s">
        <v>306</v>
      </c>
      <c r="G102" s="216" t="s">
        <v>129</v>
      </c>
      <c r="H102" s="217">
        <v>27</v>
      </c>
      <c r="I102" s="218"/>
      <c r="J102" s="219">
        <f>ROUND(I102*H102,2)</f>
        <v>0</v>
      </c>
      <c r="K102" s="215" t="s">
        <v>130</v>
      </c>
      <c r="L102" s="45"/>
      <c r="M102" s="220" t="s">
        <v>19</v>
      </c>
      <c r="N102" s="221" t="s">
        <v>42</v>
      </c>
      <c r="O102" s="85"/>
      <c r="P102" s="222">
        <f>O102*H102</f>
        <v>0</v>
      </c>
      <c r="Q102" s="222">
        <v>0</v>
      </c>
      <c r="R102" s="222">
        <f>Q102*H102</f>
        <v>0</v>
      </c>
      <c r="S102" s="222">
        <v>0</v>
      </c>
      <c r="T102" s="223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4" t="s">
        <v>131</v>
      </c>
      <c r="AT102" s="224" t="s">
        <v>126</v>
      </c>
      <c r="AU102" s="224" t="s">
        <v>79</v>
      </c>
      <c r="AY102" s="18" t="s">
        <v>124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8" t="s">
        <v>75</v>
      </c>
      <c r="BK102" s="225">
        <f>ROUND(I102*H102,2)</f>
        <v>0</v>
      </c>
      <c r="BL102" s="18" t="s">
        <v>131</v>
      </c>
      <c r="BM102" s="224" t="s">
        <v>307</v>
      </c>
    </row>
    <row r="103" s="2" customFormat="1">
      <c r="A103" s="39"/>
      <c r="B103" s="40"/>
      <c r="C103" s="41"/>
      <c r="D103" s="226" t="s">
        <v>133</v>
      </c>
      <c r="E103" s="41"/>
      <c r="F103" s="227" t="s">
        <v>308</v>
      </c>
      <c r="G103" s="41"/>
      <c r="H103" s="41"/>
      <c r="I103" s="228"/>
      <c r="J103" s="41"/>
      <c r="K103" s="41"/>
      <c r="L103" s="45"/>
      <c r="M103" s="229"/>
      <c r="N103" s="230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133</v>
      </c>
      <c r="AU103" s="18" t="s">
        <v>79</v>
      </c>
    </row>
    <row r="104" s="2" customFormat="1">
      <c r="A104" s="39"/>
      <c r="B104" s="40"/>
      <c r="C104" s="41"/>
      <c r="D104" s="231" t="s">
        <v>135</v>
      </c>
      <c r="E104" s="41"/>
      <c r="F104" s="232" t="s">
        <v>309</v>
      </c>
      <c r="G104" s="41"/>
      <c r="H104" s="41"/>
      <c r="I104" s="228"/>
      <c r="J104" s="41"/>
      <c r="K104" s="41"/>
      <c r="L104" s="45"/>
      <c r="M104" s="229"/>
      <c r="N104" s="230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135</v>
      </c>
      <c r="AU104" s="18" t="s">
        <v>79</v>
      </c>
    </row>
    <row r="105" s="2" customFormat="1">
      <c r="A105" s="39"/>
      <c r="B105" s="40"/>
      <c r="C105" s="41"/>
      <c r="D105" s="226" t="s">
        <v>139</v>
      </c>
      <c r="E105" s="41"/>
      <c r="F105" s="233" t="s">
        <v>310</v>
      </c>
      <c r="G105" s="41"/>
      <c r="H105" s="41"/>
      <c r="I105" s="228"/>
      <c r="J105" s="41"/>
      <c r="K105" s="41"/>
      <c r="L105" s="45"/>
      <c r="M105" s="229"/>
      <c r="N105" s="230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139</v>
      </c>
      <c r="AU105" s="18" t="s">
        <v>79</v>
      </c>
    </row>
    <row r="106" s="13" customFormat="1">
      <c r="A106" s="13"/>
      <c r="B106" s="234"/>
      <c r="C106" s="235"/>
      <c r="D106" s="226" t="s">
        <v>141</v>
      </c>
      <c r="E106" s="236" t="s">
        <v>19</v>
      </c>
      <c r="F106" s="237" t="s">
        <v>311</v>
      </c>
      <c r="G106" s="235"/>
      <c r="H106" s="236" t="s">
        <v>19</v>
      </c>
      <c r="I106" s="238"/>
      <c r="J106" s="235"/>
      <c r="K106" s="235"/>
      <c r="L106" s="239"/>
      <c r="M106" s="240"/>
      <c r="N106" s="241"/>
      <c r="O106" s="241"/>
      <c r="P106" s="241"/>
      <c r="Q106" s="241"/>
      <c r="R106" s="241"/>
      <c r="S106" s="241"/>
      <c r="T106" s="24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3" t="s">
        <v>141</v>
      </c>
      <c r="AU106" s="243" t="s">
        <v>79</v>
      </c>
      <c r="AV106" s="13" t="s">
        <v>75</v>
      </c>
      <c r="AW106" s="13" t="s">
        <v>33</v>
      </c>
      <c r="AX106" s="13" t="s">
        <v>71</v>
      </c>
      <c r="AY106" s="243" t="s">
        <v>124</v>
      </c>
    </row>
    <row r="107" s="14" customFormat="1">
      <c r="A107" s="14"/>
      <c r="B107" s="244"/>
      <c r="C107" s="245"/>
      <c r="D107" s="226" t="s">
        <v>141</v>
      </c>
      <c r="E107" s="246" t="s">
        <v>19</v>
      </c>
      <c r="F107" s="247" t="s">
        <v>312</v>
      </c>
      <c r="G107" s="245"/>
      <c r="H107" s="248">
        <v>27</v>
      </c>
      <c r="I107" s="249"/>
      <c r="J107" s="245"/>
      <c r="K107" s="245"/>
      <c r="L107" s="250"/>
      <c r="M107" s="251"/>
      <c r="N107" s="252"/>
      <c r="O107" s="252"/>
      <c r="P107" s="252"/>
      <c r="Q107" s="252"/>
      <c r="R107" s="252"/>
      <c r="S107" s="252"/>
      <c r="T107" s="253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4" t="s">
        <v>141</v>
      </c>
      <c r="AU107" s="254" t="s">
        <v>79</v>
      </c>
      <c r="AV107" s="14" t="s">
        <v>79</v>
      </c>
      <c r="AW107" s="14" t="s">
        <v>33</v>
      </c>
      <c r="AX107" s="14" t="s">
        <v>75</v>
      </c>
      <c r="AY107" s="254" t="s">
        <v>124</v>
      </c>
    </row>
    <row r="108" s="2" customFormat="1" ht="16.5" customHeight="1">
      <c r="A108" s="39"/>
      <c r="B108" s="40"/>
      <c r="C108" s="213" t="s">
        <v>131</v>
      </c>
      <c r="D108" s="213" t="s">
        <v>126</v>
      </c>
      <c r="E108" s="214" t="s">
        <v>250</v>
      </c>
      <c r="F108" s="215" t="s">
        <v>251</v>
      </c>
      <c r="G108" s="216" t="s">
        <v>155</v>
      </c>
      <c r="H108" s="217">
        <v>41.399999999999999</v>
      </c>
      <c r="I108" s="218"/>
      <c r="J108" s="219">
        <f>ROUND(I108*H108,2)</f>
        <v>0</v>
      </c>
      <c r="K108" s="215" t="s">
        <v>130</v>
      </c>
      <c r="L108" s="45"/>
      <c r="M108" s="220" t="s">
        <v>19</v>
      </c>
      <c r="N108" s="221" t="s">
        <v>42</v>
      </c>
      <c r="O108" s="85"/>
      <c r="P108" s="222">
        <f>O108*H108</f>
        <v>0</v>
      </c>
      <c r="Q108" s="222">
        <v>0</v>
      </c>
      <c r="R108" s="222">
        <f>Q108*H108</f>
        <v>0</v>
      </c>
      <c r="S108" s="222">
        <v>0</v>
      </c>
      <c r="T108" s="223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4" t="s">
        <v>131</v>
      </c>
      <c r="AT108" s="224" t="s">
        <v>126</v>
      </c>
      <c r="AU108" s="224" t="s">
        <v>79</v>
      </c>
      <c r="AY108" s="18" t="s">
        <v>124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18" t="s">
        <v>75</v>
      </c>
      <c r="BK108" s="225">
        <f>ROUND(I108*H108,2)</f>
        <v>0</v>
      </c>
      <c r="BL108" s="18" t="s">
        <v>131</v>
      </c>
      <c r="BM108" s="224" t="s">
        <v>313</v>
      </c>
    </row>
    <row r="109" s="2" customFormat="1">
      <c r="A109" s="39"/>
      <c r="B109" s="40"/>
      <c r="C109" s="41"/>
      <c r="D109" s="226" t="s">
        <v>133</v>
      </c>
      <c r="E109" s="41"/>
      <c r="F109" s="227" t="s">
        <v>253</v>
      </c>
      <c r="G109" s="41"/>
      <c r="H109" s="41"/>
      <c r="I109" s="228"/>
      <c r="J109" s="41"/>
      <c r="K109" s="41"/>
      <c r="L109" s="45"/>
      <c r="M109" s="229"/>
      <c r="N109" s="230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133</v>
      </c>
      <c r="AU109" s="18" t="s">
        <v>79</v>
      </c>
    </row>
    <row r="110" s="2" customFormat="1">
      <c r="A110" s="39"/>
      <c r="B110" s="40"/>
      <c r="C110" s="41"/>
      <c r="D110" s="231" t="s">
        <v>135</v>
      </c>
      <c r="E110" s="41"/>
      <c r="F110" s="232" t="s">
        <v>254</v>
      </c>
      <c r="G110" s="41"/>
      <c r="H110" s="41"/>
      <c r="I110" s="228"/>
      <c r="J110" s="41"/>
      <c r="K110" s="41"/>
      <c r="L110" s="45"/>
      <c r="M110" s="229"/>
      <c r="N110" s="230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135</v>
      </c>
      <c r="AU110" s="18" t="s">
        <v>79</v>
      </c>
    </row>
    <row r="111" s="13" customFormat="1">
      <c r="A111" s="13"/>
      <c r="B111" s="234"/>
      <c r="C111" s="235"/>
      <c r="D111" s="226" t="s">
        <v>141</v>
      </c>
      <c r="E111" s="236" t="s">
        <v>19</v>
      </c>
      <c r="F111" s="237" t="s">
        <v>255</v>
      </c>
      <c r="G111" s="235"/>
      <c r="H111" s="236" t="s">
        <v>19</v>
      </c>
      <c r="I111" s="238"/>
      <c r="J111" s="235"/>
      <c r="K111" s="235"/>
      <c r="L111" s="239"/>
      <c r="M111" s="240"/>
      <c r="N111" s="241"/>
      <c r="O111" s="241"/>
      <c r="P111" s="241"/>
      <c r="Q111" s="241"/>
      <c r="R111" s="241"/>
      <c r="S111" s="241"/>
      <c r="T111" s="242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3" t="s">
        <v>141</v>
      </c>
      <c r="AU111" s="243" t="s">
        <v>79</v>
      </c>
      <c r="AV111" s="13" t="s">
        <v>75</v>
      </c>
      <c r="AW111" s="13" t="s">
        <v>33</v>
      </c>
      <c r="AX111" s="13" t="s">
        <v>71</v>
      </c>
      <c r="AY111" s="243" t="s">
        <v>124</v>
      </c>
    </row>
    <row r="112" s="14" customFormat="1">
      <c r="A112" s="14"/>
      <c r="B112" s="244"/>
      <c r="C112" s="245"/>
      <c r="D112" s="226" t="s">
        <v>141</v>
      </c>
      <c r="E112" s="246" t="s">
        <v>19</v>
      </c>
      <c r="F112" s="247" t="s">
        <v>314</v>
      </c>
      <c r="G112" s="245"/>
      <c r="H112" s="248">
        <v>41.399999999999999</v>
      </c>
      <c r="I112" s="249"/>
      <c r="J112" s="245"/>
      <c r="K112" s="245"/>
      <c r="L112" s="250"/>
      <c r="M112" s="251"/>
      <c r="N112" s="252"/>
      <c r="O112" s="252"/>
      <c r="P112" s="252"/>
      <c r="Q112" s="252"/>
      <c r="R112" s="252"/>
      <c r="S112" s="252"/>
      <c r="T112" s="253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4" t="s">
        <v>141</v>
      </c>
      <c r="AU112" s="254" t="s">
        <v>79</v>
      </c>
      <c r="AV112" s="14" t="s">
        <v>79</v>
      </c>
      <c r="AW112" s="14" t="s">
        <v>33</v>
      </c>
      <c r="AX112" s="14" t="s">
        <v>75</v>
      </c>
      <c r="AY112" s="254" t="s">
        <v>124</v>
      </c>
    </row>
    <row r="113" s="2" customFormat="1" ht="16.5" customHeight="1">
      <c r="A113" s="39"/>
      <c r="B113" s="40"/>
      <c r="C113" s="213" t="s">
        <v>167</v>
      </c>
      <c r="D113" s="213" t="s">
        <v>126</v>
      </c>
      <c r="E113" s="214" t="s">
        <v>258</v>
      </c>
      <c r="F113" s="215" t="s">
        <v>259</v>
      </c>
      <c r="G113" s="216" t="s">
        <v>155</v>
      </c>
      <c r="H113" s="217">
        <v>41.399999999999999</v>
      </c>
      <c r="I113" s="218"/>
      <c r="J113" s="219">
        <f>ROUND(I113*H113,2)</f>
        <v>0</v>
      </c>
      <c r="K113" s="215" t="s">
        <v>130</v>
      </c>
      <c r="L113" s="45"/>
      <c r="M113" s="220" t="s">
        <v>19</v>
      </c>
      <c r="N113" s="221" t="s">
        <v>42</v>
      </c>
      <c r="O113" s="85"/>
      <c r="P113" s="222">
        <f>O113*H113</f>
        <v>0</v>
      </c>
      <c r="Q113" s="222">
        <v>0</v>
      </c>
      <c r="R113" s="222">
        <f>Q113*H113</f>
        <v>0</v>
      </c>
      <c r="S113" s="222">
        <v>0</v>
      </c>
      <c r="T113" s="223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4" t="s">
        <v>131</v>
      </c>
      <c r="AT113" s="224" t="s">
        <v>126</v>
      </c>
      <c r="AU113" s="224" t="s">
        <v>79</v>
      </c>
      <c r="AY113" s="18" t="s">
        <v>124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18" t="s">
        <v>75</v>
      </c>
      <c r="BK113" s="225">
        <f>ROUND(I113*H113,2)</f>
        <v>0</v>
      </c>
      <c r="BL113" s="18" t="s">
        <v>131</v>
      </c>
      <c r="BM113" s="224" t="s">
        <v>315</v>
      </c>
    </row>
    <row r="114" s="2" customFormat="1">
      <c r="A114" s="39"/>
      <c r="B114" s="40"/>
      <c r="C114" s="41"/>
      <c r="D114" s="226" t="s">
        <v>133</v>
      </c>
      <c r="E114" s="41"/>
      <c r="F114" s="227" t="s">
        <v>261</v>
      </c>
      <c r="G114" s="41"/>
      <c r="H114" s="41"/>
      <c r="I114" s="228"/>
      <c r="J114" s="41"/>
      <c r="K114" s="41"/>
      <c r="L114" s="45"/>
      <c r="M114" s="229"/>
      <c r="N114" s="230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133</v>
      </c>
      <c r="AU114" s="18" t="s">
        <v>79</v>
      </c>
    </row>
    <row r="115" s="2" customFormat="1">
      <c r="A115" s="39"/>
      <c r="B115" s="40"/>
      <c r="C115" s="41"/>
      <c r="D115" s="231" t="s">
        <v>135</v>
      </c>
      <c r="E115" s="41"/>
      <c r="F115" s="232" t="s">
        <v>262</v>
      </c>
      <c r="G115" s="41"/>
      <c r="H115" s="41"/>
      <c r="I115" s="228"/>
      <c r="J115" s="41"/>
      <c r="K115" s="41"/>
      <c r="L115" s="45"/>
      <c r="M115" s="229"/>
      <c r="N115" s="230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135</v>
      </c>
      <c r="AU115" s="18" t="s">
        <v>79</v>
      </c>
    </row>
    <row r="116" s="2" customFormat="1">
      <c r="A116" s="39"/>
      <c r="B116" s="40"/>
      <c r="C116" s="41"/>
      <c r="D116" s="226" t="s">
        <v>139</v>
      </c>
      <c r="E116" s="41"/>
      <c r="F116" s="233" t="s">
        <v>316</v>
      </c>
      <c r="G116" s="41"/>
      <c r="H116" s="41"/>
      <c r="I116" s="228"/>
      <c r="J116" s="41"/>
      <c r="K116" s="41"/>
      <c r="L116" s="45"/>
      <c r="M116" s="229"/>
      <c r="N116" s="230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139</v>
      </c>
      <c r="AU116" s="18" t="s">
        <v>79</v>
      </c>
    </row>
    <row r="117" s="13" customFormat="1">
      <c r="A117" s="13"/>
      <c r="B117" s="234"/>
      <c r="C117" s="235"/>
      <c r="D117" s="226" t="s">
        <v>141</v>
      </c>
      <c r="E117" s="236" t="s">
        <v>19</v>
      </c>
      <c r="F117" s="237" t="s">
        <v>255</v>
      </c>
      <c r="G117" s="235"/>
      <c r="H117" s="236" t="s">
        <v>19</v>
      </c>
      <c r="I117" s="238"/>
      <c r="J117" s="235"/>
      <c r="K117" s="235"/>
      <c r="L117" s="239"/>
      <c r="M117" s="240"/>
      <c r="N117" s="241"/>
      <c r="O117" s="241"/>
      <c r="P117" s="241"/>
      <c r="Q117" s="241"/>
      <c r="R117" s="241"/>
      <c r="S117" s="241"/>
      <c r="T117" s="242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3" t="s">
        <v>141</v>
      </c>
      <c r="AU117" s="243" t="s">
        <v>79</v>
      </c>
      <c r="AV117" s="13" t="s">
        <v>75</v>
      </c>
      <c r="AW117" s="13" t="s">
        <v>33</v>
      </c>
      <c r="AX117" s="13" t="s">
        <v>71</v>
      </c>
      <c r="AY117" s="243" t="s">
        <v>124</v>
      </c>
    </row>
    <row r="118" s="14" customFormat="1">
      <c r="A118" s="14"/>
      <c r="B118" s="244"/>
      <c r="C118" s="245"/>
      <c r="D118" s="226" t="s">
        <v>141</v>
      </c>
      <c r="E118" s="246" t="s">
        <v>19</v>
      </c>
      <c r="F118" s="247" t="s">
        <v>314</v>
      </c>
      <c r="G118" s="245"/>
      <c r="H118" s="248">
        <v>41.399999999999999</v>
      </c>
      <c r="I118" s="249"/>
      <c r="J118" s="245"/>
      <c r="K118" s="245"/>
      <c r="L118" s="250"/>
      <c r="M118" s="251"/>
      <c r="N118" s="252"/>
      <c r="O118" s="252"/>
      <c r="P118" s="252"/>
      <c r="Q118" s="252"/>
      <c r="R118" s="252"/>
      <c r="S118" s="252"/>
      <c r="T118" s="253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4" t="s">
        <v>141</v>
      </c>
      <c r="AU118" s="254" t="s">
        <v>79</v>
      </c>
      <c r="AV118" s="14" t="s">
        <v>79</v>
      </c>
      <c r="AW118" s="14" t="s">
        <v>33</v>
      </c>
      <c r="AX118" s="14" t="s">
        <v>75</v>
      </c>
      <c r="AY118" s="254" t="s">
        <v>124</v>
      </c>
    </row>
    <row r="119" s="2" customFormat="1" ht="16.5" customHeight="1">
      <c r="A119" s="39"/>
      <c r="B119" s="40"/>
      <c r="C119" s="213" t="s">
        <v>175</v>
      </c>
      <c r="D119" s="213" t="s">
        <v>126</v>
      </c>
      <c r="E119" s="214" t="s">
        <v>317</v>
      </c>
      <c r="F119" s="215" t="s">
        <v>318</v>
      </c>
      <c r="G119" s="216" t="s">
        <v>298</v>
      </c>
      <c r="H119" s="217">
        <v>2.0699999999999998</v>
      </c>
      <c r="I119" s="218"/>
      <c r="J119" s="219">
        <f>ROUND(I119*H119,2)</f>
        <v>0</v>
      </c>
      <c r="K119" s="215" t="s">
        <v>130</v>
      </c>
      <c r="L119" s="45"/>
      <c r="M119" s="220" t="s">
        <v>19</v>
      </c>
      <c r="N119" s="221" t="s">
        <v>42</v>
      </c>
      <c r="O119" s="85"/>
      <c r="P119" s="222">
        <f>O119*H119</f>
        <v>0</v>
      </c>
      <c r="Q119" s="222">
        <v>0</v>
      </c>
      <c r="R119" s="222">
        <f>Q119*H119</f>
        <v>0</v>
      </c>
      <c r="S119" s="222">
        <v>0</v>
      </c>
      <c r="T119" s="223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4" t="s">
        <v>131</v>
      </c>
      <c r="AT119" s="224" t="s">
        <v>126</v>
      </c>
      <c r="AU119" s="224" t="s">
        <v>79</v>
      </c>
      <c r="AY119" s="18" t="s">
        <v>124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18" t="s">
        <v>75</v>
      </c>
      <c r="BK119" s="225">
        <f>ROUND(I119*H119,2)</f>
        <v>0</v>
      </c>
      <c r="BL119" s="18" t="s">
        <v>131</v>
      </c>
      <c r="BM119" s="224" t="s">
        <v>319</v>
      </c>
    </row>
    <row r="120" s="2" customFormat="1">
      <c r="A120" s="39"/>
      <c r="B120" s="40"/>
      <c r="C120" s="41"/>
      <c r="D120" s="226" t="s">
        <v>133</v>
      </c>
      <c r="E120" s="41"/>
      <c r="F120" s="227" t="s">
        <v>268</v>
      </c>
      <c r="G120" s="41"/>
      <c r="H120" s="41"/>
      <c r="I120" s="228"/>
      <c r="J120" s="41"/>
      <c r="K120" s="41"/>
      <c r="L120" s="45"/>
      <c r="M120" s="229"/>
      <c r="N120" s="230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133</v>
      </c>
      <c r="AU120" s="18" t="s">
        <v>79</v>
      </c>
    </row>
    <row r="121" s="2" customFormat="1">
      <c r="A121" s="39"/>
      <c r="B121" s="40"/>
      <c r="C121" s="41"/>
      <c r="D121" s="231" t="s">
        <v>135</v>
      </c>
      <c r="E121" s="41"/>
      <c r="F121" s="232" t="s">
        <v>320</v>
      </c>
      <c r="G121" s="41"/>
      <c r="H121" s="41"/>
      <c r="I121" s="228"/>
      <c r="J121" s="41"/>
      <c r="K121" s="41"/>
      <c r="L121" s="45"/>
      <c r="M121" s="229"/>
      <c r="N121" s="230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135</v>
      </c>
      <c r="AU121" s="18" t="s">
        <v>79</v>
      </c>
    </row>
    <row r="122" s="13" customFormat="1">
      <c r="A122" s="13"/>
      <c r="B122" s="234"/>
      <c r="C122" s="235"/>
      <c r="D122" s="226" t="s">
        <v>141</v>
      </c>
      <c r="E122" s="236" t="s">
        <v>19</v>
      </c>
      <c r="F122" s="237" t="s">
        <v>321</v>
      </c>
      <c r="G122" s="235"/>
      <c r="H122" s="236" t="s">
        <v>19</v>
      </c>
      <c r="I122" s="238"/>
      <c r="J122" s="235"/>
      <c r="K122" s="235"/>
      <c r="L122" s="239"/>
      <c r="M122" s="240"/>
      <c r="N122" s="241"/>
      <c r="O122" s="241"/>
      <c r="P122" s="241"/>
      <c r="Q122" s="241"/>
      <c r="R122" s="241"/>
      <c r="S122" s="241"/>
      <c r="T122" s="242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3" t="s">
        <v>141</v>
      </c>
      <c r="AU122" s="243" t="s">
        <v>79</v>
      </c>
      <c r="AV122" s="13" t="s">
        <v>75</v>
      </c>
      <c r="AW122" s="13" t="s">
        <v>33</v>
      </c>
      <c r="AX122" s="13" t="s">
        <v>71</v>
      </c>
      <c r="AY122" s="243" t="s">
        <v>124</v>
      </c>
    </row>
    <row r="123" s="14" customFormat="1">
      <c r="A123" s="14"/>
      <c r="B123" s="244"/>
      <c r="C123" s="245"/>
      <c r="D123" s="226" t="s">
        <v>141</v>
      </c>
      <c r="E123" s="246" t="s">
        <v>19</v>
      </c>
      <c r="F123" s="247" t="s">
        <v>322</v>
      </c>
      <c r="G123" s="245"/>
      <c r="H123" s="248">
        <v>2.0699999999999998</v>
      </c>
      <c r="I123" s="249"/>
      <c r="J123" s="245"/>
      <c r="K123" s="245"/>
      <c r="L123" s="250"/>
      <c r="M123" s="251"/>
      <c r="N123" s="252"/>
      <c r="O123" s="252"/>
      <c r="P123" s="252"/>
      <c r="Q123" s="252"/>
      <c r="R123" s="252"/>
      <c r="S123" s="252"/>
      <c r="T123" s="253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4" t="s">
        <v>141</v>
      </c>
      <c r="AU123" s="254" t="s">
        <v>79</v>
      </c>
      <c r="AV123" s="14" t="s">
        <v>79</v>
      </c>
      <c r="AW123" s="14" t="s">
        <v>33</v>
      </c>
      <c r="AX123" s="14" t="s">
        <v>75</v>
      </c>
      <c r="AY123" s="254" t="s">
        <v>124</v>
      </c>
    </row>
    <row r="124" s="2" customFormat="1" ht="16.5" customHeight="1">
      <c r="A124" s="39"/>
      <c r="B124" s="40"/>
      <c r="C124" s="255" t="s">
        <v>179</v>
      </c>
      <c r="D124" s="255" t="s">
        <v>152</v>
      </c>
      <c r="E124" s="256" t="s">
        <v>323</v>
      </c>
      <c r="F124" s="257" t="s">
        <v>273</v>
      </c>
      <c r="G124" s="258" t="s">
        <v>155</v>
      </c>
      <c r="H124" s="259">
        <v>0.213</v>
      </c>
      <c r="I124" s="260"/>
      <c r="J124" s="261">
        <f>ROUND(I124*H124,2)</f>
        <v>0</v>
      </c>
      <c r="K124" s="257" t="s">
        <v>130</v>
      </c>
      <c r="L124" s="262"/>
      <c r="M124" s="263" t="s">
        <v>19</v>
      </c>
      <c r="N124" s="264" t="s">
        <v>42</v>
      </c>
      <c r="O124" s="85"/>
      <c r="P124" s="222">
        <f>O124*H124</f>
        <v>0</v>
      </c>
      <c r="Q124" s="222">
        <v>0.20000000000000001</v>
      </c>
      <c r="R124" s="222">
        <f>Q124*H124</f>
        <v>0.042599999999999999</v>
      </c>
      <c r="S124" s="222">
        <v>0</v>
      </c>
      <c r="T124" s="223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4" t="s">
        <v>156</v>
      </c>
      <c r="AT124" s="224" t="s">
        <v>152</v>
      </c>
      <c r="AU124" s="224" t="s">
        <v>79</v>
      </c>
      <c r="AY124" s="18" t="s">
        <v>124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18" t="s">
        <v>75</v>
      </c>
      <c r="BK124" s="225">
        <f>ROUND(I124*H124,2)</f>
        <v>0</v>
      </c>
      <c r="BL124" s="18" t="s">
        <v>131</v>
      </c>
      <c r="BM124" s="224" t="s">
        <v>324</v>
      </c>
    </row>
    <row r="125" s="2" customFormat="1">
      <c r="A125" s="39"/>
      <c r="B125" s="40"/>
      <c r="C125" s="41"/>
      <c r="D125" s="226" t="s">
        <v>133</v>
      </c>
      <c r="E125" s="41"/>
      <c r="F125" s="227" t="s">
        <v>273</v>
      </c>
      <c r="G125" s="41"/>
      <c r="H125" s="41"/>
      <c r="I125" s="228"/>
      <c r="J125" s="41"/>
      <c r="K125" s="41"/>
      <c r="L125" s="45"/>
      <c r="M125" s="229"/>
      <c r="N125" s="230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133</v>
      </c>
      <c r="AU125" s="18" t="s">
        <v>79</v>
      </c>
    </row>
    <row r="126" s="14" customFormat="1">
      <c r="A126" s="14"/>
      <c r="B126" s="244"/>
      <c r="C126" s="245"/>
      <c r="D126" s="226" t="s">
        <v>141</v>
      </c>
      <c r="E126" s="245"/>
      <c r="F126" s="247" t="s">
        <v>325</v>
      </c>
      <c r="G126" s="245"/>
      <c r="H126" s="248">
        <v>0.213</v>
      </c>
      <c r="I126" s="249"/>
      <c r="J126" s="245"/>
      <c r="K126" s="245"/>
      <c r="L126" s="250"/>
      <c r="M126" s="251"/>
      <c r="N126" s="252"/>
      <c r="O126" s="252"/>
      <c r="P126" s="252"/>
      <c r="Q126" s="252"/>
      <c r="R126" s="252"/>
      <c r="S126" s="252"/>
      <c r="T126" s="25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4" t="s">
        <v>141</v>
      </c>
      <c r="AU126" s="254" t="s">
        <v>79</v>
      </c>
      <c r="AV126" s="14" t="s">
        <v>79</v>
      </c>
      <c r="AW126" s="14" t="s">
        <v>4</v>
      </c>
      <c r="AX126" s="14" t="s">
        <v>75</v>
      </c>
      <c r="AY126" s="254" t="s">
        <v>124</v>
      </c>
    </row>
    <row r="127" s="12" customFormat="1" ht="22.8" customHeight="1">
      <c r="A127" s="12"/>
      <c r="B127" s="197"/>
      <c r="C127" s="198"/>
      <c r="D127" s="199" t="s">
        <v>70</v>
      </c>
      <c r="E127" s="211" t="s">
        <v>275</v>
      </c>
      <c r="F127" s="211" t="s">
        <v>276</v>
      </c>
      <c r="G127" s="198"/>
      <c r="H127" s="198"/>
      <c r="I127" s="201"/>
      <c r="J127" s="212">
        <f>BK127</f>
        <v>0</v>
      </c>
      <c r="K127" s="198"/>
      <c r="L127" s="203"/>
      <c r="M127" s="204"/>
      <c r="N127" s="205"/>
      <c r="O127" s="205"/>
      <c r="P127" s="206">
        <f>SUM(P128:P130)</f>
        <v>0</v>
      </c>
      <c r="Q127" s="205"/>
      <c r="R127" s="206">
        <f>SUM(R128:R130)</f>
        <v>0</v>
      </c>
      <c r="S127" s="205"/>
      <c r="T127" s="207">
        <f>SUM(T128:T130)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8" t="s">
        <v>75</v>
      </c>
      <c r="AT127" s="209" t="s">
        <v>70</v>
      </c>
      <c r="AU127" s="209" t="s">
        <v>75</v>
      </c>
      <c r="AY127" s="208" t="s">
        <v>124</v>
      </c>
      <c r="BK127" s="210">
        <f>SUM(BK128:BK130)</f>
        <v>0</v>
      </c>
    </row>
    <row r="128" s="2" customFormat="1" ht="16.5" customHeight="1">
      <c r="A128" s="39"/>
      <c r="B128" s="40"/>
      <c r="C128" s="213" t="s">
        <v>156</v>
      </c>
      <c r="D128" s="213" t="s">
        <v>126</v>
      </c>
      <c r="E128" s="214" t="s">
        <v>278</v>
      </c>
      <c r="F128" s="215" t="s">
        <v>279</v>
      </c>
      <c r="G128" s="216" t="s">
        <v>280</v>
      </c>
      <c r="H128" s="217">
        <v>0.042999999999999997</v>
      </c>
      <c r="I128" s="218"/>
      <c r="J128" s="219">
        <f>ROUND(I128*H128,2)</f>
        <v>0</v>
      </c>
      <c r="K128" s="215" t="s">
        <v>130</v>
      </c>
      <c r="L128" s="45"/>
      <c r="M128" s="220" t="s">
        <v>19</v>
      </c>
      <c r="N128" s="221" t="s">
        <v>42</v>
      </c>
      <c r="O128" s="85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4" t="s">
        <v>131</v>
      </c>
      <c r="AT128" s="224" t="s">
        <v>126</v>
      </c>
      <c r="AU128" s="224" t="s">
        <v>79</v>
      </c>
      <c r="AY128" s="18" t="s">
        <v>124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8" t="s">
        <v>75</v>
      </c>
      <c r="BK128" s="225">
        <f>ROUND(I128*H128,2)</f>
        <v>0</v>
      </c>
      <c r="BL128" s="18" t="s">
        <v>131</v>
      </c>
      <c r="BM128" s="224" t="s">
        <v>326</v>
      </c>
    </row>
    <row r="129" s="2" customFormat="1">
      <c r="A129" s="39"/>
      <c r="B129" s="40"/>
      <c r="C129" s="41"/>
      <c r="D129" s="226" t="s">
        <v>133</v>
      </c>
      <c r="E129" s="41"/>
      <c r="F129" s="227" t="s">
        <v>282</v>
      </c>
      <c r="G129" s="41"/>
      <c r="H129" s="41"/>
      <c r="I129" s="228"/>
      <c r="J129" s="41"/>
      <c r="K129" s="41"/>
      <c r="L129" s="45"/>
      <c r="M129" s="229"/>
      <c r="N129" s="230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133</v>
      </c>
      <c r="AU129" s="18" t="s">
        <v>79</v>
      </c>
    </row>
    <row r="130" s="2" customFormat="1">
      <c r="A130" s="39"/>
      <c r="B130" s="40"/>
      <c r="C130" s="41"/>
      <c r="D130" s="231" t="s">
        <v>135</v>
      </c>
      <c r="E130" s="41"/>
      <c r="F130" s="232" t="s">
        <v>283</v>
      </c>
      <c r="G130" s="41"/>
      <c r="H130" s="41"/>
      <c r="I130" s="228"/>
      <c r="J130" s="41"/>
      <c r="K130" s="41"/>
      <c r="L130" s="45"/>
      <c r="M130" s="276"/>
      <c r="N130" s="277"/>
      <c r="O130" s="278"/>
      <c r="P130" s="278"/>
      <c r="Q130" s="278"/>
      <c r="R130" s="278"/>
      <c r="S130" s="278"/>
      <c r="T130" s="27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135</v>
      </c>
      <c r="AU130" s="18" t="s">
        <v>79</v>
      </c>
    </row>
    <row r="131" s="2" customFormat="1" ht="6.96" customHeight="1">
      <c r="A131" s="39"/>
      <c r="B131" s="60"/>
      <c r="C131" s="61"/>
      <c r="D131" s="61"/>
      <c r="E131" s="61"/>
      <c r="F131" s="61"/>
      <c r="G131" s="61"/>
      <c r="H131" s="61"/>
      <c r="I131" s="61"/>
      <c r="J131" s="61"/>
      <c r="K131" s="61"/>
      <c r="L131" s="45"/>
      <c r="M131" s="39"/>
      <c r="O131" s="39"/>
      <c r="P131" s="39"/>
      <c r="Q131" s="39"/>
      <c r="R131" s="39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</sheetData>
  <sheetProtection sheet="1" autoFilter="0" formatColumns="0" formatRows="0" objects="1" scenarios="1" spinCount="100000" saltValue="4QkctaOpnHyXlTAYSfd/p3SWoGpliLjy5OxCE/Iq+0gBVjGMbsyMjqjsM+YZLlkogtuHm0MmRJ31met7/HOAmA==" hashValue="zxqUg8YgtdBS9HmBeYhxfkwRDjCipJ2eSGj47qibcTaDJrNG+DrT3D0x5sHAkLbGL/wREoR3a1DLRmdtBPi+1w==" algorithmName="SHA-512" password="CC35"/>
  <autoFilter ref="C88:K13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hyperlinks>
    <hyperlink ref="F98" r:id="rId1" display="https://podminky.urs.cz/item/CS_URS_2022_01/111151131"/>
    <hyperlink ref="F104" r:id="rId2" display="https://podminky.urs.cz/item/CS_URS_2022_01/184806111"/>
    <hyperlink ref="F110" r:id="rId3" display="https://podminky.urs.cz/item/CS_URS_2022_01/185804312"/>
    <hyperlink ref="F115" r:id="rId4" display="https://podminky.urs.cz/item/CS_URS_2022_01/185851121"/>
    <hyperlink ref="F121" r:id="rId5" display="https://podminky.urs.cz/item/CS_URS_2022_01/184911421"/>
    <hyperlink ref="F130" r:id="rId6" display="https://podminky.urs.cz/item/CS_URS_2022_01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79</v>
      </c>
    </row>
    <row r="4" s="1" customFormat="1" ht="24.96" customHeight="1">
      <c r="B4" s="21"/>
      <c r="D4" s="141" t="s">
        <v>97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R 189 – Vodní nádrž Kozlák (část výsadby), revitalizace koryta, DC25, VC29 v k.ú. Lužec n. Cidlinou</v>
      </c>
      <c r="F7" s="143"/>
      <c r="G7" s="143"/>
      <c r="H7" s="143"/>
      <c r="L7" s="21"/>
    </row>
    <row r="8" s="1" customFormat="1" ht="12" customHeight="1">
      <c r="B8" s="21"/>
      <c r="D8" s="143" t="s">
        <v>98</v>
      </c>
      <c r="L8" s="21"/>
    </row>
    <row r="9" s="2" customFormat="1" ht="16.5" customHeight="1">
      <c r="A9" s="39"/>
      <c r="B9" s="45"/>
      <c r="C9" s="39"/>
      <c r="D9" s="39"/>
      <c r="E9" s="144" t="s">
        <v>99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100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328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2. 12. 2022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19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3" t="s">
        <v>28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3" t="s">
        <v>28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32</v>
      </c>
      <c r="F26" s="39"/>
      <c r="G26" s="39"/>
      <c r="H26" s="39"/>
      <c r="I26" s="143" t="s">
        <v>28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35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37</v>
      </c>
      <c r="E32" s="39"/>
      <c r="F32" s="39"/>
      <c r="G32" s="39"/>
      <c r="H32" s="39"/>
      <c r="I32" s="39"/>
      <c r="J32" s="154">
        <f>ROUND(J89,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39</v>
      </c>
      <c r="G34" s="39"/>
      <c r="H34" s="39"/>
      <c r="I34" s="155" t="s">
        <v>38</v>
      </c>
      <c r="J34" s="155" t="s">
        <v>40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41</v>
      </c>
      <c r="E35" s="143" t="s">
        <v>42</v>
      </c>
      <c r="F35" s="157">
        <f>ROUND((SUM(BE89:BE130)),  2)</f>
        <v>0</v>
      </c>
      <c r="G35" s="39"/>
      <c r="H35" s="39"/>
      <c r="I35" s="158">
        <v>0.20999999999999999</v>
      </c>
      <c r="J35" s="157">
        <f>ROUND(((SUM(BE89:BE130))*I35),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43</v>
      </c>
      <c r="F36" s="157">
        <f>ROUND((SUM(BF89:BF130)),  2)</f>
        <v>0</v>
      </c>
      <c r="G36" s="39"/>
      <c r="H36" s="39"/>
      <c r="I36" s="158">
        <v>0.14999999999999999</v>
      </c>
      <c r="J36" s="157">
        <f>ROUND(((SUM(BF89:BF130))*I36),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44</v>
      </c>
      <c r="F37" s="157">
        <f>ROUND((SUM(BG89:BG130)),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45</v>
      </c>
      <c r="F38" s="157">
        <f>ROUND((SUM(BH89:BH130)),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46</v>
      </c>
      <c r="F39" s="157">
        <f>ROUND((SUM(BI89:BI130)),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47</v>
      </c>
      <c r="E41" s="161"/>
      <c r="F41" s="161"/>
      <c r="G41" s="162" t="s">
        <v>48</v>
      </c>
      <c r="H41" s="163" t="s">
        <v>49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102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R 189 – Vodní nádrž Kozlák (část výsadby), revitalizace koryta, DC25, VC29 v k.ú. Lužec n. Cidlinou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98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99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100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SO.03.3 - Následná péče o výsadby 3. rok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Lužec nad Cidlinou</v>
      </c>
      <c r="G56" s="41"/>
      <c r="H56" s="41"/>
      <c r="I56" s="33" t="s">
        <v>23</v>
      </c>
      <c r="J56" s="73" t="str">
        <f>IF(J14="","",J14)</f>
        <v>2. 12. 2022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SPÚ ČR</v>
      </c>
      <c r="G58" s="41"/>
      <c r="H58" s="41"/>
      <c r="I58" s="33" t="s">
        <v>31</v>
      </c>
      <c r="J58" s="37" t="str">
        <f>E23</f>
        <v>NDCon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NDCon s.r.o.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103</v>
      </c>
      <c r="D61" s="172"/>
      <c r="E61" s="172"/>
      <c r="F61" s="172"/>
      <c r="G61" s="172"/>
      <c r="H61" s="172"/>
      <c r="I61" s="172"/>
      <c r="J61" s="173" t="s">
        <v>104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69</v>
      </c>
      <c r="D63" s="41"/>
      <c r="E63" s="41"/>
      <c r="F63" s="41"/>
      <c r="G63" s="41"/>
      <c r="H63" s="41"/>
      <c r="I63" s="41"/>
      <c r="J63" s="103">
        <f>J89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105</v>
      </c>
    </row>
    <row r="64" s="9" customFormat="1" ht="24.96" customHeight="1">
      <c r="A64" s="9"/>
      <c r="B64" s="175"/>
      <c r="C64" s="176"/>
      <c r="D64" s="177" t="s">
        <v>285</v>
      </c>
      <c r="E64" s="178"/>
      <c r="F64" s="178"/>
      <c r="G64" s="178"/>
      <c r="H64" s="178"/>
      <c r="I64" s="178"/>
      <c r="J64" s="179">
        <f>J90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286</v>
      </c>
      <c r="E65" s="183"/>
      <c r="F65" s="183"/>
      <c r="G65" s="183"/>
      <c r="H65" s="183"/>
      <c r="I65" s="183"/>
      <c r="J65" s="184">
        <f>J91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107</v>
      </c>
      <c r="E66" s="183"/>
      <c r="F66" s="183"/>
      <c r="G66" s="183"/>
      <c r="H66" s="183"/>
      <c r="I66" s="183"/>
      <c r="J66" s="184">
        <f>J95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108</v>
      </c>
      <c r="E67" s="183"/>
      <c r="F67" s="183"/>
      <c r="G67" s="183"/>
      <c r="H67" s="183"/>
      <c r="I67" s="183"/>
      <c r="J67" s="184">
        <f>J127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109</v>
      </c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170" t="str">
        <f>E7</f>
        <v>R 189 – Vodní nádrž Kozlák (část výsadby), revitalizace koryta, DC25, VC29 v k.ú. Lužec n. Cidlinou</v>
      </c>
      <c r="F77" s="33"/>
      <c r="G77" s="33"/>
      <c r="H77" s="33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1" customFormat="1" ht="12" customHeight="1">
      <c r="B78" s="22"/>
      <c r="C78" s="33" t="s">
        <v>98</v>
      </c>
      <c r="D78" s="23"/>
      <c r="E78" s="23"/>
      <c r="F78" s="23"/>
      <c r="G78" s="23"/>
      <c r="H78" s="23"/>
      <c r="I78" s="23"/>
      <c r="J78" s="23"/>
      <c r="K78" s="23"/>
      <c r="L78" s="21"/>
    </row>
    <row r="79" s="2" customFormat="1" ht="16.5" customHeight="1">
      <c r="A79" s="39"/>
      <c r="B79" s="40"/>
      <c r="C79" s="41"/>
      <c r="D79" s="41"/>
      <c r="E79" s="170" t="s">
        <v>99</v>
      </c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100</v>
      </c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70" t="str">
        <f>E11</f>
        <v>SO.03.3 - Následná péče o výsadby 3. rok</v>
      </c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21</v>
      </c>
      <c r="D83" s="41"/>
      <c r="E83" s="41"/>
      <c r="F83" s="28" t="str">
        <f>F14</f>
        <v>Lužec nad Cidlinou</v>
      </c>
      <c r="G83" s="41"/>
      <c r="H83" s="41"/>
      <c r="I83" s="33" t="s">
        <v>23</v>
      </c>
      <c r="J83" s="73" t="str">
        <f>IF(J14="","",J14)</f>
        <v>2. 12. 2022</v>
      </c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25</v>
      </c>
      <c r="D85" s="41"/>
      <c r="E85" s="41"/>
      <c r="F85" s="28" t="str">
        <f>E17</f>
        <v>SPÚ ČR</v>
      </c>
      <c r="G85" s="41"/>
      <c r="H85" s="41"/>
      <c r="I85" s="33" t="s">
        <v>31</v>
      </c>
      <c r="J85" s="37" t="str">
        <f>E23</f>
        <v>NDCon s.r.o.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29</v>
      </c>
      <c r="D86" s="41"/>
      <c r="E86" s="41"/>
      <c r="F86" s="28" t="str">
        <f>IF(E20="","",E20)</f>
        <v>Vyplň údaj</v>
      </c>
      <c r="G86" s="41"/>
      <c r="H86" s="41"/>
      <c r="I86" s="33" t="s">
        <v>34</v>
      </c>
      <c r="J86" s="37" t="str">
        <f>E26</f>
        <v>NDCon s.r.o.</v>
      </c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0.32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1" customFormat="1" ht="29.28" customHeight="1">
      <c r="A88" s="186"/>
      <c r="B88" s="187"/>
      <c r="C88" s="188" t="s">
        <v>110</v>
      </c>
      <c r="D88" s="189" t="s">
        <v>56</v>
      </c>
      <c r="E88" s="189" t="s">
        <v>52</v>
      </c>
      <c r="F88" s="189" t="s">
        <v>53</v>
      </c>
      <c r="G88" s="189" t="s">
        <v>111</v>
      </c>
      <c r="H88" s="189" t="s">
        <v>112</v>
      </c>
      <c r="I88" s="189" t="s">
        <v>113</v>
      </c>
      <c r="J88" s="189" t="s">
        <v>104</v>
      </c>
      <c r="K88" s="190" t="s">
        <v>114</v>
      </c>
      <c r="L88" s="191"/>
      <c r="M88" s="93" t="s">
        <v>19</v>
      </c>
      <c r="N88" s="94" t="s">
        <v>41</v>
      </c>
      <c r="O88" s="94" t="s">
        <v>115</v>
      </c>
      <c r="P88" s="94" t="s">
        <v>116</v>
      </c>
      <c r="Q88" s="94" t="s">
        <v>117</v>
      </c>
      <c r="R88" s="94" t="s">
        <v>118</v>
      </c>
      <c r="S88" s="94" t="s">
        <v>119</v>
      </c>
      <c r="T88" s="95" t="s">
        <v>120</v>
      </c>
      <c r="U88" s="186"/>
      <c r="V88" s="186"/>
      <c r="W88" s="186"/>
      <c r="X88" s="186"/>
      <c r="Y88" s="186"/>
      <c r="Z88" s="186"/>
      <c r="AA88" s="186"/>
      <c r="AB88" s="186"/>
      <c r="AC88" s="186"/>
      <c r="AD88" s="186"/>
      <c r="AE88" s="186"/>
    </row>
    <row r="89" s="2" customFormat="1" ht="22.8" customHeight="1">
      <c r="A89" s="39"/>
      <c r="B89" s="40"/>
      <c r="C89" s="100" t="s">
        <v>121</v>
      </c>
      <c r="D89" s="41"/>
      <c r="E89" s="41"/>
      <c r="F89" s="41"/>
      <c r="G89" s="41"/>
      <c r="H89" s="41"/>
      <c r="I89" s="41"/>
      <c r="J89" s="192">
        <f>BK89</f>
        <v>0</v>
      </c>
      <c r="K89" s="41"/>
      <c r="L89" s="45"/>
      <c r="M89" s="96"/>
      <c r="N89" s="193"/>
      <c r="O89" s="97"/>
      <c r="P89" s="194">
        <f>P90</f>
        <v>0</v>
      </c>
      <c r="Q89" s="97"/>
      <c r="R89" s="194">
        <f>R90</f>
        <v>0.042599999999999999</v>
      </c>
      <c r="S89" s="97"/>
      <c r="T89" s="195">
        <f>T90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70</v>
      </c>
      <c r="AU89" s="18" t="s">
        <v>105</v>
      </c>
      <c r="BK89" s="196">
        <f>BK90</f>
        <v>0</v>
      </c>
    </row>
    <row r="90" s="12" customFormat="1" ht="25.92" customHeight="1">
      <c r="A90" s="12"/>
      <c r="B90" s="197"/>
      <c r="C90" s="198"/>
      <c r="D90" s="199" t="s">
        <v>70</v>
      </c>
      <c r="E90" s="200" t="s">
        <v>287</v>
      </c>
      <c r="F90" s="200" t="s">
        <v>288</v>
      </c>
      <c r="G90" s="198"/>
      <c r="H90" s="198"/>
      <c r="I90" s="201"/>
      <c r="J90" s="202">
        <f>BK90</f>
        <v>0</v>
      </c>
      <c r="K90" s="198"/>
      <c r="L90" s="203"/>
      <c r="M90" s="204"/>
      <c r="N90" s="205"/>
      <c r="O90" s="205"/>
      <c r="P90" s="206">
        <f>P91+P95+P127</f>
        <v>0</v>
      </c>
      <c r="Q90" s="205"/>
      <c r="R90" s="206">
        <f>R91+R95+R127</f>
        <v>0.042599999999999999</v>
      </c>
      <c r="S90" s="205"/>
      <c r="T90" s="207">
        <f>T91+T95+T127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8" t="s">
        <v>131</v>
      </c>
      <c r="AT90" s="209" t="s">
        <v>70</v>
      </c>
      <c r="AU90" s="209" t="s">
        <v>71</v>
      </c>
      <c r="AY90" s="208" t="s">
        <v>124</v>
      </c>
      <c r="BK90" s="210">
        <f>BK91+BK95+BK127</f>
        <v>0</v>
      </c>
    </row>
    <row r="91" s="12" customFormat="1" ht="22.8" customHeight="1">
      <c r="A91" s="12"/>
      <c r="B91" s="197"/>
      <c r="C91" s="198"/>
      <c r="D91" s="199" t="s">
        <v>70</v>
      </c>
      <c r="E91" s="211" t="s">
        <v>289</v>
      </c>
      <c r="F91" s="211" t="s">
        <v>288</v>
      </c>
      <c r="G91" s="198"/>
      <c r="H91" s="198"/>
      <c r="I91" s="201"/>
      <c r="J91" s="212">
        <f>BK91</f>
        <v>0</v>
      </c>
      <c r="K91" s="198"/>
      <c r="L91" s="203"/>
      <c r="M91" s="204"/>
      <c r="N91" s="205"/>
      <c r="O91" s="205"/>
      <c r="P91" s="206">
        <f>SUM(P92:P94)</f>
        <v>0</v>
      </c>
      <c r="Q91" s="205"/>
      <c r="R91" s="206">
        <f>SUM(R92:R94)</f>
        <v>0</v>
      </c>
      <c r="S91" s="205"/>
      <c r="T91" s="207">
        <f>SUM(T92:T94)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8" t="s">
        <v>131</v>
      </c>
      <c r="AT91" s="209" t="s">
        <v>70</v>
      </c>
      <c r="AU91" s="209" t="s">
        <v>75</v>
      </c>
      <c r="AY91" s="208" t="s">
        <v>124</v>
      </c>
      <c r="BK91" s="210">
        <f>SUM(BK92:BK94)</f>
        <v>0</v>
      </c>
    </row>
    <row r="92" s="2" customFormat="1" ht="16.5" customHeight="1">
      <c r="A92" s="39"/>
      <c r="B92" s="40"/>
      <c r="C92" s="213" t="s">
        <v>75</v>
      </c>
      <c r="D92" s="213" t="s">
        <v>126</v>
      </c>
      <c r="E92" s="214" t="s">
        <v>290</v>
      </c>
      <c r="F92" s="215" t="s">
        <v>291</v>
      </c>
      <c r="G92" s="216" t="s">
        <v>292</v>
      </c>
      <c r="H92" s="217">
        <v>1</v>
      </c>
      <c r="I92" s="218"/>
      <c r="J92" s="219">
        <f>ROUND(I92*H92,2)</f>
        <v>0</v>
      </c>
      <c r="K92" s="215" t="s">
        <v>19</v>
      </c>
      <c r="L92" s="45"/>
      <c r="M92" s="220" t="s">
        <v>19</v>
      </c>
      <c r="N92" s="221" t="s">
        <v>42</v>
      </c>
      <c r="O92" s="85"/>
      <c r="P92" s="222">
        <f>O92*H92</f>
        <v>0</v>
      </c>
      <c r="Q92" s="222">
        <v>0</v>
      </c>
      <c r="R92" s="222">
        <f>Q92*H92</f>
        <v>0</v>
      </c>
      <c r="S92" s="222">
        <v>0</v>
      </c>
      <c r="T92" s="223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24" t="s">
        <v>293</v>
      </c>
      <c r="AT92" s="224" t="s">
        <v>126</v>
      </c>
      <c r="AU92" s="224" t="s">
        <v>79</v>
      </c>
      <c r="AY92" s="18" t="s">
        <v>124</v>
      </c>
      <c r="BE92" s="225">
        <f>IF(N92="základní",J92,0)</f>
        <v>0</v>
      </c>
      <c r="BF92" s="225">
        <f>IF(N92="snížená",J92,0)</f>
        <v>0</v>
      </c>
      <c r="BG92" s="225">
        <f>IF(N92="zákl. přenesená",J92,0)</f>
        <v>0</v>
      </c>
      <c r="BH92" s="225">
        <f>IF(N92="sníž. přenesená",J92,0)</f>
        <v>0</v>
      </c>
      <c r="BI92" s="225">
        <f>IF(N92="nulová",J92,0)</f>
        <v>0</v>
      </c>
      <c r="BJ92" s="18" t="s">
        <v>75</v>
      </c>
      <c r="BK92" s="225">
        <f>ROUND(I92*H92,2)</f>
        <v>0</v>
      </c>
      <c r="BL92" s="18" t="s">
        <v>293</v>
      </c>
      <c r="BM92" s="224" t="s">
        <v>294</v>
      </c>
    </row>
    <row r="93" s="2" customFormat="1">
      <c r="A93" s="39"/>
      <c r="B93" s="40"/>
      <c r="C93" s="41"/>
      <c r="D93" s="226" t="s">
        <v>133</v>
      </c>
      <c r="E93" s="41"/>
      <c r="F93" s="227" t="s">
        <v>291</v>
      </c>
      <c r="G93" s="41"/>
      <c r="H93" s="41"/>
      <c r="I93" s="228"/>
      <c r="J93" s="41"/>
      <c r="K93" s="41"/>
      <c r="L93" s="45"/>
      <c r="M93" s="229"/>
      <c r="N93" s="230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133</v>
      </c>
      <c r="AU93" s="18" t="s">
        <v>79</v>
      </c>
    </row>
    <row r="94" s="2" customFormat="1">
      <c r="A94" s="39"/>
      <c r="B94" s="40"/>
      <c r="C94" s="41"/>
      <c r="D94" s="226" t="s">
        <v>139</v>
      </c>
      <c r="E94" s="41"/>
      <c r="F94" s="233" t="s">
        <v>295</v>
      </c>
      <c r="G94" s="41"/>
      <c r="H94" s="41"/>
      <c r="I94" s="228"/>
      <c r="J94" s="41"/>
      <c r="K94" s="41"/>
      <c r="L94" s="45"/>
      <c r="M94" s="229"/>
      <c r="N94" s="230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139</v>
      </c>
      <c r="AU94" s="18" t="s">
        <v>79</v>
      </c>
    </row>
    <row r="95" s="12" customFormat="1" ht="22.8" customHeight="1">
      <c r="A95" s="12"/>
      <c r="B95" s="197"/>
      <c r="C95" s="198"/>
      <c r="D95" s="199" t="s">
        <v>70</v>
      </c>
      <c r="E95" s="211" t="s">
        <v>75</v>
      </c>
      <c r="F95" s="211" t="s">
        <v>125</v>
      </c>
      <c r="G95" s="198"/>
      <c r="H95" s="198"/>
      <c r="I95" s="201"/>
      <c r="J95" s="212">
        <f>BK95</f>
        <v>0</v>
      </c>
      <c r="K95" s="198"/>
      <c r="L95" s="203"/>
      <c r="M95" s="204"/>
      <c r="N95" s="205"/>
      <c r="O95" s="205"/>
      <c r="P95" s="206">
        <f>SUM(P96:P126)</f>
        <v>0</v>
      </c>
      <c r="Q95" s="205"/>
      <c r="R95" s="206">
        <f>SUM(R96:R126)</f>
        <v>0.042599999999999999</v>
      </c>
      <c r="S95" s="205"/>
      <c r="T95" s="207">
        <f>SUM(T96:T126)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8" t="s">
        <v>75</v>
      </c>
      <c r="AT95" s="209" t="s">
        <v>70</v>
      </c>
      <c r="AU95" s="209" t="s">
        <v>75</v>
      </c>
      <c r="AY95" s="208" t="s">
        <v>124</v>
      </c>
      <c r="BK95" s="210">
        <f>SUM(BK96:BK126)</f>
        <v>0</v>
      </c>
    </row>
    <row r="96" s="2" customFormat="1" ht="16.5" customHeight="1">
      <c r="A96" s="39"/>
      <c r="B96" s="40"/>
      <c r="C96" s="213" t="s">
        <v>79</v>
      </c>
      <c r="D96" s="213" t="s">
        <v>126</v>
      </c>
      <c r="E96" s="214" t="s">
        <v>296</v>
      </c>
      <c r="F96" s="215" t="s">
        <v>297</v>
      </c>
      <c r="G96" s="216" t="s">
        <v>298</v>
      </c>
      <c r="H96" s="217">
        <v>1242</v>
      </c>
      <c r="I96" s="218"/>
      <c r="J96" s="219">
        <f>ROUND(I96*H96,2)</f>
        <v>0</v>
      </c>
      <c r="K96" s="215" t="s">
        <v>130</v>
      </c>
      <c r="L96" s="45"/>
      <c r="M96" s="220" t="s">
        <v>19</v>
      </c>
      <c r="N96" s="221" t="s">
        <v>42</v>
      </c>
      <c r="O96" s="85"/>
      <c r="P96" s="222">
        <f>O96*H96</f>
        <v>0</v>
      </c>
      <c r="Q96" s="222">
        <v>0</v>
      </c>
      <c r="R96" s="222">
        <f>Q96*H96</f>
        <v>0</v>
      </c>
      <c r="S96" s="222">
        <v>0</v>
      </c>
      <c r="T96" s="223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4" t="s">
        <v>131</v>
      </c>
      <c r="AT96" s="224" t="s">
        <v>126</v>
      </c>
      <c r="AU96" s="224" t="s">
        <v>79</v>
      </c>
      <c r="AY96" s="18" t="s">
        <v>124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18" t="s">
        <v>75</v>
      </c>
      <c r="BK96" s="225">
        <f>ROUND(I96*H96,2)</f>
        <v>0</v>
      </c>
      <c r="BL96" s="18" t="s">
        <v>131</v>
      </c>
      <c r="BM96" s="224" t="s">
        <v>299</v>
      </c>
    </row>
    <row r="97" s="2" customFormat="1">
      <c r="A97" s="39"/>
      <c r="B97" s="40"/>
      <c r="C97" s="41"/>
      <c r="D97" s="226" t="s">
        <v>133</v>
      </c>
      <c r="E97" s="41"/>
      <c r="F97" s="227" t="s">
        <v>300</v>
      </c>
      <c r="G97" s="41"/>
      <c r="H97" s="41"/>
      <c r="I97" s="228"/>
      <c r="J97" s="41"/>
      <c r="K97" s="41"/>
      <c r="L97" s="45"/>
      <c r="M97" s="229"/>
      <c r="N97" s="230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133</v>
      </c>
      <c r="AU97" s="18" t="s">
        <v>79</v>
      </c>
    </row>
    <row r="98" s="2" customFormat="1">
      <c r="A98" s="39"/>
      <c r="B98" s="40"/>
      <c r="C98" s="41"/>
      <c r="D98" s="231" t="s">
        <v>135</v>
      </c>
      <c r="E98" s="41"/>
      <c r="F98" s="232" t="s">
        <v>301</v>
      </c>
      <c r="G98" s="41"/>
      <c r="H98" s="41"/>
      <c r="I98" s="228"/>
      <c r="J98" s="41"/>
      <c r="K98" s="41"/>
      <c r="L98" s="45"/>
      <c r="M98" s="229"/>
      <c r="N98" s="230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135</v>
      </c>
      <c r="AU98" s="18" t="s">
        <v>79</v>
      </c>
    </row>
    <row r="99" s="2" customFormat="1">
      <c r="A99" s="39"/>
      <c r="B99" s="40"/>
      <c r="C99" s="41"/>
      <c r="D99" s="226" t="s">
        <v>139</v>
      </c>
      <c r="E99" s="41"/>
      <c r="F99" s="233" t="s">
        <v>302</v>
      </c>
      <c r="G99" s="41"/>
      <c r="H99" s="41"/>
      <c r="I99" s="228"/>
      <c r="J99" s="41"/>
      <c r="K99" s="41"/>
      <c r="L99" s="45"/>
      <c r="M99" s="229"/>
      <c r="N99" s="230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139</v>
      </c>
      <c r="AU99" s="18" t="s">
        <v>79</v>
      </c>
    </row>
    <row r="100" s="13" customFormat="1">
      <c r="A100" s="13"/>
      <c r="B100" s="234"/>
      <c r="C100" s="235"/>
      <c r="D100" s="226" t="s">
        <v>141</v>
      </c>
      <c r="E100" s="236" t="s">
        <v>19</v>
      </c>
      <c r="F100" s="237" t="s">
        <v>303</v>
      </c>
      <c r="G100" s="235"/>
      <c r="H100" s="236" t="s">
        <v>19</v>
      </c>
      <c r="I100" s="238"/>
      <c r="J100" s="235"/>
      <c r="K100" s="235"/>
      <c r="L100" s="239"/>
      <c r="M100" s="240"/>
      <c r="N100" s="241"/>
      <c r="O100" s="241"/>
      <c r="P100" s="241"/>
      <c r="Q100" s="241"/>
      <c r="R100" s="241"/>
      <c r="S100" s="241"/>
      <c r="T100" s="24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3" t="s">
        <v>141</v>
      </c>
      <c r="AU100" s="243" t="s">
        <v>79</v>
      </c>
      <c r="AV100" s="13" t="s">
        <v>75</v>
      </c>
      <c r="AW100" s="13" t="s">
        <v>33</v>
      </c>
      <c r="AX100" s="13" t="s">
        <v>71</v>
      </c>
      <c r="AY100" s="243" t="s">
        <v>124</v>
      </c>
    </row>
    <row r="101" s="14" customFormat="1">
      <c r="A101" s="14"/>
      <c r="B101" s="244"/>
      <c r="C101" s="245"/>
      <c r="D101" s="226" t="s">
        <v>141</v>
      </c>
      <c r="E101" s="246" t="s">
        <v>19</v>
      </c>
      <c r="F101" s="247" t="s">
        <v>304</v>
      </c>
      <c r="G101" s="245"/>
      <c r="H101" s="248">
        <v>1242</v>
      </c>
      <c r="I101" s="249"/>
      <c r="J101" s="245"/>
      <c r="K101" s="245"/>
      <c r="L101" s="250"/>
      <c r="M101" s="251"/>
      <c r="N101" s="252"/>
      <c r="O101" s="252"/>
      <c r="P101" s="252"/>
      <c r="Q101" s="252"/>
      <c r="R101" s="252"/>
      <c r="S101" s="252"/>
      <c r="T101" s="253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4" t="s">
        <v>141</v>
      </c>
      <c r="AU101" s="254" t="s">
        <v>79</v>
      </c>
      <c r="AV101" s="14" t="s">
        <v>79</v>
      </c>
      <c r="AW101" s="14" t="s">
        <v>33</v>
      </c>
      <c r="AX101" s="14" t="s">
        <v>75</v>
      </c>
      <c r="AY101" s="254" t="s">
        <v>124</v>
      </c>
    </row>
    <row r="102" s="2" customFormat="1" ht="16.5" customHeight="1">
      <c r="A102" s="39"/>
      <c r="B102" s="40"/>
      <c r="C102" s="213" t="s">
        <v>151</v>
      </c>
      <c r="D102" s="213" t="s">
        <v>126</v>
      </c>
      <c r="E102" s="214" t="s">
        <v>305</v>
      </c>
      <c r="F102" s="215" t="s">
        <v>306</v>
      </c>
      <c r="G102" s="216" t="s">
        <v>129</v>
      </c>
      <c r="H102" s="217">
        <v>27</v>
      </c>
      <c r="I102" s="218"/>
      <c r="J102" s="219">
        <f>ROUND(I102*H102,2)</f>
        <v>0</v>
      </c>
      <c r="K102" s="215" t="s">
        <v>130</v>
      </c>
      <c r="L102" s="45"/>
      <c r="M102" s="220" t="s">
        <v>19</v>
      </c>
      <c r="N102" s="221" t="s">
        <v>42</v>
      </c>
      <c r="O102" s="85"/>
      <c r="P102" s="222">
        <f>O102*H102</f>
        <v>0</v>
      </c>
      <c r="Q102" s="222">
        <v>0</v>
      </c>
      <c r="R102" s="222">
        <f>Q102*H102</f>
        <v>0</v>
      </c>
      <c r="S102" s="222">
        <v>0</v>
      </c>
      <c r="T102" s="223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4" t="s">
        <v>131</v>
      </c>
      <c r="AT102" s="224" t="s">
        <v>126</v>
      </c>
      <c r="AU102" s="224" t="s">
        <v>79</v>
      </c>
      <c r="AY102" s="18" t="s">
        <v>124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8" t="s">
        <v>75</v>
      </c>
      <c r="BK102" s="225">
        <f>ROUND(I102*H102,2)</f>
        <v>0</v>
      </c>
      <c r="BL102" s="18" t="s">
        <v>131</v>
      </c>
      <c r="BM102" s="224" t="s">
        <v>307</v>
      </c>
    </row>
    <row r="103" s="2" customFormat="1">
      <c r="A103" s="39"/>
      <c r="B103" s="40"/>
      <c r="C103" s="41"/>
      <c r="D103" s="226" t="s">
        <v>133</v>
      </c>
      <c r="E103" s="41"/>
      <c r="F103" s="227" t="s">
        <v>308</v>
      </c>
      <c r="G103" s="41"/>
      <c r="H103" s="41"/>
      <c r="I103" s="228"/>
      <c r="J103" s="41"/>
      <c r="K103" s="41"/>
      <c r="L103" s="45"/>
      <c r="M103" s="229"/>
      <c r="N103" s="230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133</v>
      </c>
      <c r="AU103" s="18" t="s">
        <v>79</v>
      </c>
    </row>
    <row r="104" s="2" customFormat="1">
      <c r="A104" s="39"/>
      <c r="B104" s="40"/>
      <c r="C104" s="41"/>
      <c r="D104" s="231" t="s">
        <v>135</v>
      </c>
      <c r="E104" s="41"/>
      <c r="F104" s="232" t="s">
        <v>309</v>
      </c>
      <c r="G104" s="41"/>
      <c r="H104" s="41"/>
      <c r="I104" s="228"/>
      <c r="J104" s="41"/>
      <c r="K104" s="41"/>
      <c r="L104" s="45"/>
      <c r="M104" s="229"/>
      <c r="N104" s="230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135</v>
      </c>
      <c r="AU104" s="18" t="s">
        <v>79</v>
      </c>
    </row>
    <row r="105" s="2" customFormat="1">
      <c r="A105" s="39"/>
      <c r="B105" s="40"/>
      <c r="C105" s="41"/>
      <c r="D105" s="226" t="s">
        <v>139</v>
      </c>
      <c r="E105" s="41"/>
      <c r="F105" s="233" t="s">
        <v>310</v>
      </c>
      <c r="G105" s="41"/>
      <c r="H105" s="41"/>
      <c r="I105" s="228"/>
      <c r="J105" s="41"/>
      <c r="K105" s="41"/>
      <c r="L105" s="45"/>
      <c r="M105" s="229"/>
      <c r="N105" s="230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139</v>
      </c>
      <c r="AU105" s="18" t="s">
        <v>79</v>
      </c>
    </row>
    <row r="106" s="13" customFormat="1">
      <c r="A106" s="13"/>
      <c r="B106" s="234"/>
      <c r="C106" s="235"/>
      <c r="D106" s="226" t="s">
        <v>141</v>
      </c>
      <c r="E106" s="236" t="s">
        <v>19</v>
      </c>
      <c r="F106" s="237" t="s">
        <v>311</v>
      </c>
      <c r="G106" s="235"/>
      <c r="H106" s="236" t="s">
        <v>19</v>
      </c>
      <c r="I106" s="238"/>
      <c r="J106" s="235"/>
      <c r="K106" s="235"/>
      <c r="L106" s="239"/>
      <c r="M106" s="240"/>
      <c r="N106" s="241"/>
      <c r="O106" s="241"/>
      <c r="P106" s="241"/>
      <c r="Q106" s="241"/>
      <c r="R106" s="241"/>
      <c r="S106" s="241"/>
      <c r="T106" s="24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3" t="s">
        <v>141</v>
      </c>
      <c r="AU106" s="243" t="s">
        <v>79</v>
      </c>
      <c r="AV106" s="13" t="s">
        <v>75</v>
      </c>
      <c r="AW106" s="13" t="s">
        <v>33</v>
      </c>
      <c r="AX106" s="13" t="s">
        <v>71</v>
      </c>
      <c r="AY106" s="243" t="s">
        <v>124</v>
      </c>
    </row>
    <row r="107" s="14" customFormat="1">
      <c r="A107" s="14"/>
      <c r="B107" s="244"/>
      <c r="C107" s="245"/>
      <c r="D107" s="226" t="s">
        <v>141</v>
      </c>
      <c r="E107" s="246" t="s">
        <v>19</v>
      </c>
      <c r="F107" s="247" t="s">
        <v>312</v>
      </c>
      <c r="G107" s="245"/>
      <c r="H107" s="248">
        <v>27</v>
      </c>
      <c r="I107" s="249"/>
      <c r="J107" s="245"/>
      <c r="K107" s="245"/>
      <c r="L107" s="250"/>
      <c r="M107" s="251"/>
      <c r="N107" s="252"/>
      <c r="O107" s="252"/>
      <c r="P107" s="252"/>
      <c r="Q107" s="252"/>
      <c r="R107" s="252"/>
      <c r="S107" s="252"/>
      <c r="T107" s="253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4" t="s">
        <v>141</v>
      </c>
      <c r="AU107" s="254" t="s">
        <v>79</v>
      </c>
      <c r="AV107" s="14" t="s">
        <v>79</v>
      </c>
      <c r="AW107" s="14" t="s">
        <v>33</v>
      </c>
      <c r="AX107" s="14" t="s">
        <v>75</v>
      </c>
      <c r="AY107" s="254" t="s">
        <v>124</v>
      </c>
    </row>
    <row r="108" s="2" customFormat="1" ht="16.5" customHeight="1">
      <c r="A108" s="39"/>
      <c r="B108" s="40"/>
      <c r="C108" s="213" t="s">
        <v>131</v>
      </c>
      <c r="D108" s="213" t="s">
        <v>126</v>
      </c>
      <c r="E108" s="214" t="s">
        <v>250</v>
      </c>
      <c r="F108" s="215" t="s">
        <v>251</v>
      </c>
      <c r="G108" s="216" t="s">
        <v>155</v>
      </c>
      <c r="H108" s="217">
        <v>41.399999999999999</v>
      </c>
      <c r="I108" s="218"/>
      <c r="J108" s="219">
        <f>ROUND(I108*H108,2)</f>
        <v>0</v>
      </c>
      <c r="K108" s="215" t="s">
        <v>130</v>
      </c>
      <c r="L108" s="45"/>
      <c r="M108" s="220" t="s">
        <v>19</v>
      </c>
      <c r="N108" s="221" t="s">
        <v>42</v>
      </c>
      <c r="O108" s="85"/>
      <c r="P108" s="222">
        <f>O108*H108</f>
        <v>0</v>
      </c>
      <c r="Q108" s="222">
        <v>0</v>
      </c>
      <c r="R108" s="222">
        <f>Q108*H108</f>
        <v>0</v>
      </c>
      <c r="S108" s="222">
        <v>0</v>
      </c>
      <c r="T108" s="223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4" t="s">
        <v>131</v>
      </c>
      <c r="AT108" s="224" t="s">
        <v>126</v>
      </c>
      <c r="AU108" s="224" t="s">
        <v>79</v>
      </c>
      <c r="AY108" s="18" t="s">
        <v>124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18" t="s">
        <v>75</v>
      </c>
      <c r="BK108" s="225">
        <f>ROUND(I108*H108,2)</f>
        <v>0</v>
      </c>
      <c r="BL108" s="18" t="s">
        <v>131</v>
      </c>
      <c r="BM108" s="224" t="s">
        <v>313</v>
      </c>
    </row>
    <row r="109" s="2" customFormat="1">
      <c r="A109" s="39"/>
      <c r="B109" s="40"/>
      <c r="C109" s="41"/>
      <c r="D109" s="226" t="s">
        <v>133</v>
      </c>
      <c r="E109" s="41"/>
      <c r="F109" s="227" t="s">
        <v>253</v>
      </c>
      <c r="G109" s="41"/>
      <c r="H109" s="41"/>
      <c r="I109" s="228"/>
      <c r="J109" s="41"/>
      <c r="K109" s="41"/>
      <c r="L109" s="45"/>
      <c r="M109" s="229"/>
      <c r="N109" s="230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133</v>
      </c>
      <c r="AU109" s="18" t="s">
        <v>79</v>
      </c>
    </row>
    <row r="110" s="2" customFormat="1">
      <c r="A110" s="39"/>
      <c r="B110" s="40"/>
      <c r="C110" s="41"/>
      <c r="D110" s="231" t="s">
        <v>135</v>
      </c>
      <c r="E110" s="41"/>
      <c r="F110" s="232" t="s">
        <v>254</v>
      </c>
      <c r="G110" s="41"/>
      <c r="H110" s="41"/>
      <c r="I110" s="228"/>
      <c r="J110" s="41"/>
      <c r="K110" s="41"/>
      <c r="L110" s="45"/>
      <c r="M110" s="229"/>
      <c r="N110" s="230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135</v>
      </c>
      <c r="AU110" s="18" t="s">
        <v>79</v>
      </c>
    </row>
    <row r="111" s="13" customFormat="1">
      <c r="A111" s="13"/>
      <c r="B111" s="234"/>
      <c r="C111" s="235"/>
      <c r="D111" s="226" t="s">
        <v>141</v>
      </c>
      <c r="E111" s="236" t="s">
        <v>19</v>
      </c>
      <c r="F111" s="237" t="s">
        <v>255</v>
      </c>
      <c r="G111" s="235"/>
      <c r="H111" s="236" t="s">
        <v>19</v>
      </c>
      <c r="I111" s="238"/>
      <c r="J111" s="235"/>
      <c r="K111" s="235"/>
      <c r="L111" s="239"/>
      <c r="M111" s="240"/>
      <c r="N111" s="241"/>
      <c r="O111" s="241"/>
      <c r="P111" s="241"/>
      <c r="Q111" s="241"/>
      <c r="R111" s="241"/>
      <c r="S111" s="241"/>
      <c r="T111" s="242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3" t="s">
        <v>141</v>
      </c>
      <c r="AU111" s="243" t="s">
        <v>79</v>
      </c>
      <c r="AV111" s="13" t="s">
        <v>75</v>
      </c>
      <c r="AW111" s="13" t="s">
        <v>33</v>
      </c>
      <c r="AX111" s="13" t="s">
        <v>71</v>
      </c>
      <c r="AY111" s="243" t="s">
        <v>124</v>
      </c>
    </row>
    <row r="112" s="14" customFormat="1">
      <c r="A112" s="14"/>
      <c r="B112" s="244"/>
      <c r="C112" s="245"/>
      <c r="D112" s="226" t="s">
        <v>141</v>
      </c>
      <c r="E112" s="246" t="s">
        <v>19</v>
      </c>
      <c r="F112" s="247" t="s">
        <v>314</v>
      </c>
      <c r="G112" s="245"/>
      <c r="H112" s="248">
        <v>41.399999999999999</v>
      </c>
      <c r="I112" s="249"/>
      <c r="J112" s="245"/>
      <c r="K112" s="245"/>
      <c r="L112" s="250"/>
      <c r="M112" s="251"/>
      <c r="N112" s="252"/>
      <c r="O112" s="252"/>
      <c r="P112" s="252"/>
      <c r="Q112" s="252"/>
      <c r="R112" s="252"/>
      <c r="S112" s="252"/>
      <c r="T112" s="253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4" t="s">
        <v>141</v>
      </c>
      <c r="AU112" s="254" t="s">
        <v>79</v>
      </c>
      <c r="AV112" s="14" t="s">
        <v>79</v>
      </c>
      <c r="AW112" s="14" t="s">
        <v>33</v>
      </c>
      <c r="AX112" s="14" t="s">
        <v>75</v>
      </c>
      <c r="AY112" s="254" t="s">
        <v>124</v>
      </c>
    </row>
    <row r="113" s="2" customFormat="1" ht="16.5" customHeight="1">
      <c r="A113" s="39"/>
      <c r="B113" s="40"/>
      <c r="C113" s="213" t="s">
        <v>167</v>
      </c>
      <c r="D113" s="213" t="s">
        <v>126</v>
      </c>
      <c r="E113" s="214" t="s">
        <v>258</v>
      </c>
      <c r="F113" s="215" t="s">
        <v>259</v>
      </c>
      <c r="G113" s="216" t="s">
        <v>155</v>
      </c>
      <c r="H113" s="217">
        <v>41.399999999999999</v>
      </c>
      <c r="I113" s="218"/>
      <c r="J113" s="219">
        <f>ROUND(I113*H113,2)</f>
        <v>0</v>
      </c>
      <c r="K113" s="215" t="s">
        <v>130</v>
      </c>
      <c r="L113" s="45"/>
      <c r="M113" s="220" t="s">
        <v>19</v>
      </c>
      <c r="N113" s="221" t="s">
        <v>42</v>
      </c>
      <c r="O113" s="85"/>
      <c r="P113" s="222">
        <f>O113*H113</f>
        <v>0</v>
      </c>
      <c r="Q113" s="222">
        <v>0</v>
      </c>
      <c r="R113" s="222">
        <f>Q113*H113</f>
        <v>0</v>
      </c>
      <c r="S113" s="222">
        <v>0</v>
      </c>
      <c r="T113" s="223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4" t="s">
        <v>131</v>
      </c>
      <c r="AT113" s="224" t="s">
        <v>126</v>
      </c>
      <c r="AU113" s="224" t="s">
        <v>79</v>
      </c>
      <c r="AY113" s="18" t="s">
        <v>124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18" t="s">
        <v>75</v>
      </c>
      <c r="BK113" s="225">
        <f>ROUND(I113*H113,2)</f>
        <v>0</v>
      </c>
      <c r="BL113" s="18" t="s">
        <v>131</v>
      </c>
      <c r="BM113" s="224" t="s">
        <v>315</v>
      </c>
    </row>
    <row r="114" s="2" customFormat="1">
      <c r="A114" s="39"/>
      <c r="B114" s="40"/>
      <c r="C114" s="41"/>
      <c r="D114" s="226" t="s">
        <v>133</v>
      </c>
      <c r="E114" s="41"/>
      <c r="F114" s="227" t="s">
        <v>261</v>
      </c>
      <c r="G114" s="41"/>
      <c r="H114" s="41"/>
      <c r="I114" s="228"/>
      <c r="J114" s="41"/>
      <c r="K114" s="41"/>
      <c r="L114" s="45"/>
      <c r="M114" s="229"/>
      <c r="N114" s="230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133</v>
      </c>
      <c r="AU114" s="18" t="s">
        <v>79</v>
      </c>
    </row>
    <row r="115" s="2" customFormat="1">
      <c r="A115" s="39"/>
      <c r="B115" s="40"/>
      <c r="C115" s="41"/>
      <c r="D115" s="231" t="s">
        <v>135</v>
      </c>
      <c r="E115" s="41"/>
      <c r="F115" s="232" t="s">
        <v>262</v>
      </c>
      <c r="G115" s="41"/>
      <c r="H115" s="41"/>
      <c r="I115" s="228"/>
      <c r="J115" s="41"/>
      <c r="K115" s="41"/>
      <c r="L115" s="45"/>
      <c r="M115" s="229"/>
      <c r="N115" s="230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135</v>
      </c>
      <c r="AU115" s="18" t="s">
        <v>79</v>
      </c>
    </row>
    <row r="116" s="2" customFormat="1">
      <c r="A116" s="39"/>
      <c r="B116" s="40"/>
      <c r="C116" s="41"/>
      <c r="D116" s="226" t="s">
        <v>139</v>
      </c>
      <c r="E116" s="41"/>
      <c r="F116" s="233" t="s">
        <v>316</v>
      </c>
      <c r="G116" s="41"/>
      <c r="H116" s="41"/>
      <c r="I116" s="228"/>
      <c r="J116" s="41"/>
      <c r="K116" s="41"/>
      <c r="L116" s="45"/>
      <c r="M116" s="229"/>
      <c r="N116" s="230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139</v>
      </c>
      <c r="AU116" s="18" t="s">
        <v>79</v>
      </c>
    </row>
    <row r="117" s="13" customFormat="1">
      <c r="A117" s="13"/>
      <c r="B117" s="234"/>
      <c r="C117" s="235"/>
      <c r="D117" s="226" t="s">
        <v>141</v>
      </c>
      <c r="E117" s="236" t="s">
        <v>19</v>
      </c>
      <c r="F117" s="237" t="s">
        <v>255</v>
      </c>
      <c r="G117" s="235"/>
      <c r="H117" s="236" t="s">
        <v>19</v>
      </c>
      <c r="I117" s="238"/>
      <c r="J117" s="235"/>
      <c r="K117" s="235"/>
      <c r="L117" s="239"/>
      <c r="M117" s="240"/>
      <c r="N117" s="241"/>
      <c r="O117" s="241"/>
      <c r="P117" s="241"/>
      <c r="Q117" s="241"/>
      <c r="R117" s="241"/>
      <c r="S117" s="241"/>
      <c r="T117" s="242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3" t="s">
        <v>141</v>
      </c>
      <c r="AU117" s="243" t="s">
        <v>79</v>
      </c>
      <c r="AV117" s="13" t="s">
        <v>75</v>
      </c>
      <c r="AW117" s="13" t="s">
        <v>33</v>
      </c>
      <c r="AX117" s="13" t="s">
        <v>71</v>
      </c>
      <c r="AY117" s="243" t="s">
        <v>124</v>
      </c>
    </row>
    <row r="118" s="14" customFormat="1">
      <c r="A118" s="14"/>
      <c r="B118" s="244"/>
      <c r="C118" s="245"/>
      <c r="D118" s="226" t="s">
        <v>141</v>
      </c>
      <c r="E118" s="246" t="s">
        <v>19</v>
      </c>
      <c r="F118" s="247" t="s">
        <v>314</v>
      </c>
      <c r="G118" s="245"/>
      <c r="H118" s="248">
        <v>41.399999999999999</v>
      </c>
      <c r="I118" s="249"/>
      <c r="J118" s="245"/>
      <c r="K118" s="245"/>
      <c r="L118" s="250"/>
      <c r="M118" s="251"/>
      <c r="N118" s="252"/>
      <c r="O118" s="252"/>
      <c r="P118" s="252"/>
      <c r="Q118" s="252"/>
      <c r="R118" s="252"/>
      <c r="S118" s="252"/>
      <c r="T118" s="253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4" t="s">
        <v>141</v>
      </c>
      <c r="AU118" s="254" t="s">
        <v>79</v>
      </c>
      <c r="AV118" s="14" t="s">
        <v>79</v>
      </c>
      <c r="AW118" s="14" t="s">
        <v>33</v>
      </c>
      <c r="AX118" s="14" t="s">
        <v>75</v>
      </c>
      <c r="AY118" s="254" t="s">
        <v>124</v>
      </c>
    </row>
    <row r="119" s="2" customFormat="1" ht="16.5" customHeight="1">
      <c r="A119" s="39"/>
      <c r="B119" s="40"/>
      <c r="C119" s="213" t="s">
        <v>175</v>
      </c>
      <c r="D119" s="213" t="s">
        <v>126</v>
      </c>
      <c r="E119" s="214" t="s">
        <v>317</v>
      </c>
      <c r="F119" s="215" t="s">
        <v>318</v>
      </c>
      <c r="G119" s="216" t="s">
        <v>298</v>
      </c>
      <c r="H119" s="217">
        <v>2.0699999999999998</v>
      </c>
      <c r="I119" s="218"/>
      <c r="J119" s="219">
        <f>ROUND(I119*H119,2)</f>
        <v>0</v>
      </c>
      <c r="K119" s="215" t="s">
        <v>130</v>
      </c>
      <c r="L119" s="45"/>
      <c r="M119" s="220" t="s">
        <v>19</v>
      </c>
      <c r="N119" s="221" t="s">
        <v>42</v>
      </c>
      <c r="O119" s="85"/>
      <c r="P119" s="222">
        <f>O119*H119</f>
        <v>0</v>
      </c>
      <c r="Q119" s="222">
        <v>0</v>
      </c>
      <c r="R119" s="222">
        <f>Q119*H119</f>
        <v>0</v>
      </c>
      <c r="S119" s="222">
        <v>0</v>
      </c>
      <c r="T119" s="223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4" t="s">
        <v>131</v>
      </c>
      <c r="AT119" s="224" t="s">
        <v>126</v>
      </c>
      <c r="AU119" s="224" t="s">
        <v>79</v>
      </c>
      <c r="AY119" s="18" t="s">
        <v>124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18" t="s">
        <v>75</v>
      </c>
      <c r="BK119" s="225">
        <f>ROUND(I119*H119,2)</f>
        <v>0</v>
      </c>
      <c r="BL119" s="18" t="s">
        <v>131</v>
      </c>
      <c r="BM119" s="224" t="s">
        <v>319</v>
      </c>
    </row>
    <row r="120" s="2" customFormat="1">
      <c r="A120" s="39"/>
      <c r="B120" s="40"/>
      <c r="C120" s="41"/>
      <c r="D120" s="226" t="s">
        <v>133</v>
      </c>
      <c r="E120" s="41"/>
      <c r="F120" s="227" t="s">
        <v>268</v>
      </c>
      <c r="G120" s="41"/>
      <c r="H120" s="41"/>
      <c r="I120" s="228"/>
      <c r="J120" s="41"/>
      <c r="K120" s="41"/>
      <c r="L120" s="45"/>
      <c r="M120" s="229"/>
      <c r="N120" s="230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133</v>
      </c>
      <c r="AU120" s="18" t="s">
        <v>79</v>
      </c>
    </row>
    <row r="121" s="2" customFormat="1">
      <c r="A121" s="39"/>
      <c r="B121" s="40"/>
      <c r="C121" s="41"/>
      <c r="D121" s="231" t="s">
        <v>135</v>
      </c>
      <c r="E121" s="41"/>
      <c r="F121" s="232" t="s">
        <v>320</v>
      </c>
      <c r="G121" s="41"/>
      <c r="H121" s="41"/>
      <c r="I121" s="228"/>
      <c r="J121" s="41"/>
      <c r="K121" s="41"/>
      <c r="L121" s="45"/>
      <c r="M121" s="229"/>
      <c r="N121" s="230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135</v>
      </c>
      <c r="AU121" s="18" t="s">
        <v>79</v>
      </c>
    </row>
    <row r="122" s="13" customFormat="1">
      <c r="A122" s="13"/>
      <c r="B122" s="234"/>
      <c r="C122" s="235"/>
      <c r="D122" s="226" t="s">
        <v>141</v>
      </c>
      <c r="E122" s="236" t="s">
        <v>19</v>
      </c>
      <c r="F122" s="237" t="s">
        <v>321</v>
      </c>
      <c r="G122" s="235"/>
      <c r="H122" s="236" t="s">
        <v>19</v>
      </c>
      <c r="I122" s="238"/>
      <c r="J122" s="235"/>
      <c r="K122" s="235"/>
      <c r="L122" s="239"/>
      <c r="M122" s="240"/>
      <c r="N122" s="241"/>
      <c r="O122" s="241"/>
      <c r="P122" s="241"/>
      <c r="Q122" s="241"/>
      <c r="R122" s="241"/>
      <c r="S122" s="241"/>
      <c r="T122" s="242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3" t="s">
        <v>141</v>
      </c>
      <c r="AU122" s="243" t="s">
        <v>79</v>
      </c>
      <c r="AV122" s="13" t="s">
        <v>75</v>
      </c>
      <c r="AW122" s="13" t="s">
        <v>33</v>
      </c>
      <c r="AX122" s="13" t="s">
        <v>71</v>
      </c>
      <c r="AY122" s="243" t="s">
        <v>124</v>
      </c>
    </row>
    <row r="123" s="14" customFormat="1">
      <c r="A123" s="14"/>
      <c r="B123" s="244"/>
      <c r="C123" s="245"/>
      <c r="D123" s="226" t="s">
        <v>141</v>
      </c>
      <c r="E123" s="246" t="s">
        <v>19</v>
      </c>
      <c r="F123" s="247" t="s">
        <v>322</v>
      </c>
      <c r="G123" s="245"/>
      <c r="H123" s="248">
        <v>2.0699999999999998</v>
      </c>
      <c r="I123" s="249"/>
      <c r="J123" s="245"/>
      <c r="K123" s="245"/>
      <c r="L123" s="250"/>
      <c r="M123" s="251"/>
      <c r="N123" s="252"/>
      <c r="O123" s="252"/>
      <c r="P123" s="252"/>
      <c r="Q123" s="252"/>
      <c r="R123" s="252"/>
      <c r="S123" s="252"/>
      <c r="T123" s="253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4" t="s">
        <v>141</v>
      </c>
      <c r="AU123" s="254" t="s">
        <v>79</v>
      </c>
      <c r="AV123" s="14" t="s">
        <v>79</v>
      </c>
      <c r="AW123" s="14" t="s">
        <v>33</v>
      </c>
      <c r="AX123" s="14" t="s">
        <v>75</v>
      </c>
      <c r="AY123" s="254" t="s">
        <v>124</v>
      </c>
    </row>
    <row r="124" s="2" customFormat="1" ht="16.5" customHeight="1">
      <c r="A124" s="39"/>
      <c r="B124" s="40"/>
      <c r="C124" s="255" t="s">
        <v>179</v>
      </c>
      <c r="D124" s="255" t="s">
        <v>152</v>
      </c>
      <c r="E124" s="256" t="s">
        <v>323</v>
      </c>
      <c r="F124" s="257" t="s">
        <v>273</v>
      </c>
      <c r="G124" s="258" t="s">
        <v>155</v>
      </c>
      <c r="H124" s="259">
        <v>0.213</v>
      </c>
      <c r="I124" s="260"/>
      <c r="J124" s="261">
        <f>ROUND(I124*H124,2)</f>
        <v>0</v>
      </c>
      <c r="K124" s="257" t="s">
        <v>130</v>
      </c>
      <c r="L124" s="262"/>
      <c r="M124" s="263" t="s">
        <v>19</v>
      </c>
      <c r="N124" s="264" t="s">
        <v>42</v>
      </c>
      <c r="O124" s="85"/>
      <c r="P124" s="222">
        <f>O124*H124</f>
        <v>0</v>
      </c>
      <c r="Q124" s="222">
        <v>0.20000000000000001</v>
      </c>
      <c r="R124" s="222">
        <f>Q124*H124</f>
        <v>0.042599999999999999</v>
      </c>
      <c r="S124" s="222">
        <v>0</v>
      </c>
      <c r="T124" s="223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4" t="s">
        <v>156</v>
      </c>
      <c r="AT124" s="224" t="s">
        <v>152</v>
      </c>
      <c r="AU124" s="224" t="s">
        <v>79</v>
      </c>
      <c r="AY124" s="18" t="s">
        <v>124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18" t="s">
        <v>75</v>
      </c>
      <c r="BK124" s="225">
        <f>ROUND(I124*H124,2)</f>
        <v>0</v>
      </c>
      <c r="BL124" s="18" t="s">
        <v>131</v>
      </c>
      <c r="BM124" s="224" t="s">
        <v>324</v>
      </c>
    </row>
    <row r="125" s="2" customFormat="1">
      <c r="A125" s="39"/>
      <c r="B125" s="40"/>
      <c r="C125" s="41"/>
      <c r="D125" s="226" t="s">
        <v>133</v>
      </c>
      <c r="E125" s="41"/>
      <c r="F125" s="227" t="s">
        <v>273</v>
      </c>
      <c r="G125" s="41"/>
      <c r="H125" s="41"/>
      <c r="I125" s="228"/>
      <c r="J125" s="41"/>
      <c r="K125" s="41"/>
      <c r="L125" s="45"/>
      <c r="M125" s="229"/>
      <c r="N125" s="230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133</v>
      </c>
      <c r="AU125" s="18" t="s">
        <v>79</v>
      </c>
    </row>
    <row r="126" s="14" customFormat="1">
      <c r="A126" s="14"/>
      <c r="B126" s="244"/>
      <c r="C126" s="245"/>
      <c r="D126" s="226" t="s">
        <v>141</v>
      </c>
      <c r="E126" s="245"/>
      <c r="F126" s="247" t="s">
        <v>325</v>
      </c>
      <c r="G126" s="245"/>
      <c r="H126" s="248">
        <v>0.213</v>
      </c>
      <c r="I126" s="249"/>
      <c r="J126" s="245"/>
      <c r="K126" s="245"/>
      <c r="L126" s="250"/>
      <c r="M126" s="251"/>
      <c r="N126" s="252"/>
      <c r="O126" s="252"/>
      <c r="P126" s="252"/>
      <c r="Q126" s="252"/>
      <c r="R126" s="252"/>
      <c r="S126" s="252"/>
      <c r="T126" s="25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4" t="s">
        <v>141</v>
      </c>
      <c r="AU126" s="254" t="s">
        <v>79</v>
      </c>
      <c r="AV126" s="14" t="s">
        <v>79</v>
      </c>
      <c r="AW126" s="14" t="s">
        <v>4</v>
      </c>
      <c r="AX126" s="14" t="s">
        <v>75</v>
      </c>
      <c r="AY126" s="254" t="s">
        <v>124</v>
      </c>
    </row>
    <row r="127" s="12" customFormat="1" ht="22.8" customHeight="1">
      <c r="A127" s="12"/>
      <c r="B127" s="197"/>
      <c r="C127" s="198"/>
      <c r="D127" s="199" t="s">
        <v>70</v>
      </c>
      <c r="E127" s="211" t="s">
        <v>275</v>
      </c>
      <c r="F127" s="211" t="s">
        <v>276</v>
      </c>
      <c r="G127" s="198"/>
      <c r="H127" s="198"/>
      <c r="I127" s="201"/>
      <c r="J127" s="212">
        <f>BK127</f>
        <v>0</v>
      </c>
      <c r="K127" s="198"/>
      <c r="L127" s="203"/>
      <c r="M127" s="204"/>
      <c r="N127" s="205"/>
      <c r="O127" s="205"/>
      <c r="P127" s="206">
        <f>SUM(P128:P130)</f>
        <v>0</v>
      </c>
      <c r="Q127" s="205"/>
      <c r="R127" s="206">
        <f>SUM(R128:R130)</f>
        <v>0</v>
      </c>
      <c r="S127" s="205"/>
      <c r="T127" s="207">
        <f>SUM(T128:T130)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8" t="s">
        <v>75</v>
      </c>
      <c r="AT127" s="209" t="s">
        <v>70</v>
      </c>
      <c r="AU127" s="209" t="s">
        <v>75</v>
      </c>
      <c r="AY127" s="208" t="s">
        <v>124</v>
      </c>
      <c r="BK127" s="210">
        <f>SUM(BK128:BK130)</f>
        <v>0</v>
      </c>
    </row>
    <row r="128" s="2" customFormat="1" ht="16.5" customHeight="1">
      <c r="A128" s="39"/>
      <c r="B128" s="40"/>
      <c r="C128" s="213" t="s">
        <v>156</v>
      </c>
      <c r="D128" s="213" t="s">
        <v>126</v>
      </c>
      <c r="E128" s="214" t="s">
        <v>278</v>
      </c>
      <c r="F128" s="215" t="s">
        <v>279</v>
      </c>
      <c r="G128" s="216" t="s">
        <v>280</v>
      </c>
      <c r="H128" s="217">
        <v>0.042999999999999997</v>
      </c>
      <c r="I128" s="218"/>
      <c r="J128" s="219">
        <f>ROUND(I128*H128,2)</f>
        <v>0</v>
      </c>
      <c r="K128" s="215" t="s">
        <v>130</v>
      </c>
      <c r="L128" s="45"/>
      <c r="M128" s="220" t="s">
        <v>19</v>
      </c>
      <c r="N128" s="221" t="s">
        <v>42</v>
      </c>
      <c r="O128" s="85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4" t="s">
        <v>131</v>
      </c>
      <c r="AT128" s="224" t="s">
        <v>126</v>
      </c>
      <c r="AU128" s="224" t="s">
        <v>79</v>
      </c>
      <c r="AY128" s="18" t="s">
        <v>124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8" t="s">
        <v>75</v>
      </c>
      <c r="BK128" s="225">
        <f>ROUND(I128*H128,2)</f>
        <v>0</v>
      </c>
      <c r="BL128" s="18" t="s">
        <v>131</v>
      </c>
      <c r="BM128" s="224" t="s">
        <v>326</v>
      </c>
    </row>
    <row r="129" s="2" customFormat="1">
      <c r="A129" s="39"/>
      <c r="B129" s="40"/>
      <c r="C129" s="41"/>
      <c r="D129" s="226" t="s">
        <v>133</v>
      </c>
      <c r="E129" s="41"/>
      <c r="F129" s="227" t="s">
        <v>282</v>
      </c>
      <c r="G129" s="41"/>
      <c r="H129" s="41"/>
      <c r="I129" s="228"/>
      <c r="J129" s="41"/>
      <c r="K129" s="41"/>
      <c r="L129" s="45"/>
      <c r="M129" s="229"/>
      <c r="N129" s="230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133</v>
      </c>
      <c r="AU129" s="18" t="s">
        <v>79</v>
      </c>
    </row>
    <row r="130" s="2" customFormat="1">
      <c r="A130" s="39"/>
      <c r="B130" s="40"/>
      <c r="C130" s="41"/>
      <c r="D130" s="231" t="s">
        <v>135</v>
      </c>
      <c r="E130" s="41"/>
      <c r="F130" s="232" t="s">
        <v>283</v>
      </c>
      <c r="G130" s="41"/>
      <c r="H130" s="41"/>
      <c r="I130" s="228"/>
      <c r="J130" s="41"/>
      <c r="K130" s="41"/>
      <c r="L130" s="45"/>
      <c r="M130" s="276"/>
      <c r="N130" s="277"/>
      <c r="O130" s="278"/>
      <c r="P130" s="278"/>
      <c r="Q130" s="278"/>
      <c r="R130" s="278"/>
      <c r="S130" s="278"/>
      <c r="T130" s="27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135</v>
      </c>
      <c r="AU130" s="18" t="s">
        <v>79</v>
      </c>
    </row>
    <row r="131" s="2" customFormat="1" ht="6.96" customHeight="1">
      <c r="A131" s="39"/>
      <c r="B131" s="60"/>
      <c r="C131" s="61"/>
      <c r="D131" s="61"/>
      <c r="E131" s="61"/>
      <c r="F131" s="61"/>
      <c r="G131" s="61"/>
      <c r="H131" s="61"/>
      <c r="I131" s="61"/>
      <c r="J131" s="61"/>
      <c r="K131" s="61"/>
      <c r="L131" s="45"/>
      <c r="M131" s="39"/>
      <c r="O131" s="39"/>
      <c r="P131" s="39"/>
      <c r="Q131" s="39"/>
      <c r="R131" s="39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</sheetData>
  <sheetProtection sheet="1" autoFilter="0" formatColumns="0" formatRows="0" objects="1" scenarios="1" spinCount="100000" saltValue="ckIvluvgVGbRDMCJZcEfFvYJ+ec+wDMiLsAhSSpcentsQRJsqG1nteTvgNeJFxYwcKbASfs2eAhvUmhhWIKkMw==" hashValue="B4rWy3dBQu4LzNFAGRKRmsyTGYPjwm8rvnI0BHpn8IbYivam2cGBlHPlbHZsvbbProGaKWT89tv79xmVmMitxg==" algorithmName="SHA-512" password="CC35"/>
  <autoFilter ref="C88:K13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hyperlinks>
    <hyperlink ref="F98" r:id="rId1" display="https://podminky.urs.cz/item/CS_URS_2022_01/111151131"/>
    <hyperlink ref="F104" r:id="rId2" display="https://podminky.urs.cz/item/CS_URS_2022_01/184806111"/>
    <hyperlink ref="F110" r:id="rId3" display="https://podminky.urs.cz/item/CS_URS_2022_01/185804312"/>
    <hyperlink ref="F115" r:id="rId4" display="https://podminky.urs.cz/item/CS_URS_2022_01/185851121"/>
    <hyperlink ref="F121" r:id="rId5" display="https://podminky.urs.cz/item/CS_URS_2022_01/184911421"/>
    <hyperlink ref="F130" r:id="rId6" display="https://podminky.urs.cz/item/CS_URS_2022_01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79</v>
      </c>
    </row>
    <row r="4" s="1" customFormat="1" ht="24.96" customHeight="1">
      <c r="B4" s="21"/>
      <c r="D4" s="141" t="s">
        <v>97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R 189 – Vodní nádrž Kozlák (část výsadby), revitalizace koryta, DC25, VC29 v k.ú. Lužec n. Cidlinou</v>
      </c>
      <c r="F7" s="143"/>
      <c r="G7" s="143"/>
      <c r="H7" s="143"/>
      <c r="L7" s="21"/>
    </row>
    <row r="8" s="2" customFormat="1" ht="12" customHeight="1">
      <c r="A8" s="39"/>
      <c r="B8" s="45"/>
      <c r="C8" s="39"/>
      <c r="D8" s="143" t="s">
        <v>98</v>
      </c>
      <c r="E8" s="39"/>
      <c r="F8" s="39"/>
      <c r="G8" s="39"/>
      <c r="H8" s="39"/>
      <c r="I8" s="39"/>
      <c r="J8" s="39"/>
      <c r="K8" s="39"/>
      <c r="L8" s="14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329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34" t="s">
        <v>19</v>
      </c>
      <c r="G11" s="39"/>
      <c r="H11" s="39"/>
      <c r="I11" s="143" t="s">
        <v>20</v>
      </c>
      <c r="J11" s="134" t="s">
        <v>19</v>
      </c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21</v>
      </c>
      <c r="E12" s="39"/>
      <c r="F12" s="134" t="s">
        <v>330</v>
      </c>
      <c r="G12" s="39"/>
      <c r="H12" s="39"/>
      <c r="I12" s="143" t="s">
        <v>23</v>
      </c>
      <c r="J12" s="147" t="str">
        <f>'Rekapitulace stavby'!AN8</f>
        <v>2. 12. 2022</v>
      </c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25</v>
      </c>
      <c r="E14" s="39"/>
      <c r="F14" s="39"/>
      <c r="G14" s="39"/>
      <c r="H14" s="39"/>
      <c r="I14" s="143" t="s">
        <v>26</v>
      </c>
      <c r="J14" s="134" t="str">
        <f>IF('Rekapitulace stavby'!AN10="","",'Rekapitulace stavby'!AN10)</f>
        <v/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4" t="str">
        <f>IF('Rekapitulace stavby'!E11="","",'Rekapitulace stavby'!E11)</f>
        <v>SPÚ ČR</v>
      </c>
      <c r="F15" s="39"/>
      <c r="G15" s="39"/>
      <c r="H15" s="39"/>
      <c r="I15" s="143" t="s">
        <v>28</v>
      </c>
      <c r="J15" s="134" t="str">
        <f>IF('Rekapitulace stavby'!AN11="","",'Rekapitulace stavby'!AN11)</f>
        <v/>
      </c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29</v>
      </c>
      <c r="E17" s="39"/>
      <c r="F17" s="39"/>
      <c r="G17" s="39"/>
      <c r="H17" s="39"/>
      <c r="I17" s="143" t="s">
        <v>26</v>
      </c>
      <c r="J17" s="34" t="str">
        <f>'Rekapitulace stavby'!AN13</f>
        <v>Vyplň údaj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43" t="s">
        <v>28</v>
      </c>
      <c r="J18" s="34" t="str">
        <f>'Rekapitulace stavby'!AN14</f>
        <v>Vyplň údaj</v>
      </c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31</v>
      </c>
      <c r="E20" s="39"/>
      <c r="F20" s="39"/>
      <c r="G20" s="39"/>
      <c r="H20" s="39"/>
      <c r="I20" s="143" t="s">
        <v>26</v>
      </c>
      <c r="J20" s="134" t="s">
        <v>19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4" t="s">
        <v>32</v>
      </c>
      <c r="F21" s="39"/>
      <c r="G21" s="39"/>
      <c r="H21" s="39"/>
      <c r="I21" s="143" t="s">
        <v>28</v>
      </c>
      <c r="J21" s="134" t="s">
        <v>19</v>
      </c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34</v>
      </c>
      <c r="E23" s="39"/>
      <c r="F23" s="39"/>
      <c r="G23" s="39"/>
      <c r="H23" s="39"/>
      <c r="I23" s="143" t="s">
        <v>26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4" t="s">
        <v>32</v>
      </c>
      <c r="F24" s="39"/>
      <c r="G24" s="39"/>
      <c r="H24" s="39"/>
      <c r="I24" s="143" t="s">
        <v>28</v>
      </c>
      <c r="J24" s="134" t="s">
        <v>19</v>
      </c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35</v>
      </c>
      <c r="E26" s="39"/>
      <c r="F26" s="39"/>
      <c r="G26" s="39"/>
      <c r="H26" s="39"/>
      <c r="I26" s="39"/>
      <c r="J26" s="39"/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8"/>
      <c r="B27" s="149"/>
      <c r="C27" s="148"/>
      <c r="D27" s="148"/>
      <c r="E27" s="150" t="s">
        <v>19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14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37</v>
      </c>
      <c r="E30" s="39"/>
      <c r="F30" s="39"/>
      <c r="G30" s="39"/>
      <c r="H30" s="39"/>
      <c r="I30" s="39"/>
      <c r="J30" s="154">
        <f>ROUND(J82, 2)</f>
        <v>0</v>
      </c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39</v>
      </c>
      <c r="G32" s="39"/>
      <c r="H32" s="39"/>
      <c r="I32" s="155" t="s">
        <v>38</v>
      </c>
      <c r="J32" s="155" t="s">
        <v>40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41</v>
      </c>
      <c r="E33" s="143" t="s">
        <v>42</v>
      </c>
      <c r="F33" s="157">
        <f>ROUND((SUM(BE82:BE92)),  2)</f>
        <v>0</v>
      </c>
      <c r="G33" s="39"/>
      <c r="H33" s="39"/>
      <c r="I33" s="158">
        <v>0.20999999999999999</v>
      </c>
      <c r="J33" s="157">
        <f>ROUND(((SUM(BE82:BE92))*I33),  2)</f>
        <v>0</v>
      </c>
      <c r="K33" s="39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43</v>
      </c>
      <c r="F34" s="157">
        <f>ROUND((SUM(BF82:BF92)),  2)</f>
        <v>0</v>
      </c>
      <c r="G34" s="39"/>
      <c r="H34" s="39"/>
      <c r="I34" s="158">
        <v>0.14999999999999999</v>
      </c>
      <c r="J34" s="157">
        <f>ROUND(((SUM(BF82:BF92))*I34),  2)</f>
        <v>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44</v>
      </c>
      <c r="F35" s="157">
        <f>ROUND((SUM(BG82:BG92)),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45</v>
      </c>
      <c r="F36" s="157">
        <f>ROUND((SUM(BH82:BH92)),  2)</f>
        <v>0</v>
      </c>
      <c r="G36" s="39"/>
      <c r="H36" s="39"/>
      <c r="I36" s="158">
        <v>0.14999999999999999</v>
      </c>
      <c r="J36" s="157">
        <f>0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46</v>
      </c>
      <c r="F37" s="157">
        <f>ROUND((SUM(BI82:BI92)),  2)</f>
        <v>0</v>
      </c>
      <c r="G37" s="39"/>
      <c r="H37" s="39"/>
      <c r="I37" s="158">
        <v>0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47</v>
      </c>
      <c r="E39" s="161"/>
      <c r="F39" s="161"/>
      <c r="G39" s="162" t="s">
        <v>48</v>
      </c>
      <c r="H39" s="163" t="s">
        <v>49</v>
      </c>
      <c r="I39" s="161"/>
      <c r="J39" s="164">
        <f>SUM(J30:J37)</f>
        <v>0</v>
      </c>
      <c r="K39" s="165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6"/>
      <c r="C40" s="167"/>
      <c r="D40" s="167"/>
      <c r="E40" s="167"/>
      <c r="F40" s="167"/>
      <c r="G40" s="167"/>
      <c r="H40" s="167"/>
      <c r="I40" s="167"/>
      <c r="J40" s="167"/>
      <c r="K40" s="167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102</v>
      </c>
      <c r="D45" s="41"/>
      <c r="E45" s="41"/>
      <c r="F45" s="41"/>
      <c r="G45" s="41"/>
      <c r="H45" s="41"/>
      <c r="I45" s="41"/>
      <c r="J45" s="41"/>
      <c r="K45" s="41"/>
      <c r="L45" s="14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0" t="str">
        <f>E7</f>
        <v>R 189 – Vodní nádrž Kozlák (část výsadby), revitalizace koryta, DC25, VC29 v k.ú. Lužec n. Cidlinou</v>
      </c>
      <c r="F48" s="33"/>
      <c r="G48" s="33"/>
      <c r="H48" s="33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98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VON - Vedlejší a ostatní náklady (výsadby)</v>
      </c>
      <c r="F50" s="41"/>
      <c r="G50" s="41"/>
      <c r="H50" s="41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4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2. 12. 2022</v>
      </c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SPÚ ČR</v>
      </c>
      <c r="G54" s="41"/>
      <c r="H54" s="41"/>
      <c r="I54" s="33" t="s">
        <v>31</v>
      </c>
      <c r="J54" s="37" t="str">
        <f>E21</f>
        <v>NDCon s.r.o.</v>
      </c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NDCon s.r.o.</v>
      </c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1" t="s">
        <v>103</v>
      </c>
      <c r="D57" s="172"/>
      <c r="E57" s="172"/>
      <c r="F57" s="172"/>
      <c r="G57" s="172"/>
      <c r="H57" s="172"/>
      <c r="I57" s="172"/>
      <c r="J57" s="173" t="s">
        <v>104</v>
      </c>
      <c r="K57" s="172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4" t="s">
        <v>69</v>
      </c>
      <c r="D59" s="41"/>
      <c r="E59" s="41"/>
      <c r="F59" s="41"/>
      <c r="G59" s="41"/>
      <c r="H59" s="41"/>
      <c r="I59" s="41"/>
      <c r="J59" s="103">
        <f>J82</f>
        <v>0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105</v>
      </c>
    </row>
    <row r="60" s="9" customFormat="1" ht="24.96" customHeight="1">
      <c r="A60" s="9"/>
      <c r="B60" s="175"/>
      <c r="C60" s="176"/>
      <c r="D60" s="177" t="s">
        <v>331</v>
      </c>
      <c r="E60" s="178"/>
      <c r="F60" s="178"/>
      <c r="G60" s="178"/>
      <c r="H60" s="178"/>
      <c r="I60" s="178"/>
      <c r="J60" s="179">
        <f>J83</f>
        <v>0</v>
      </c>
      <c r="K60" s="176"/>
      <c r="L60" s="18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1"/>
      <c r="C61" s="126"/>
      <c r="D61" s="182" t="s">
        <v>332</v>
      </c>
      <c r="E61" s="183"/>
      <c r="F61" s="183"/>
      <c r="G61" s="183"/>
      <c r="H61" s="183"/>
      <c r="I61" s="183"/>
      <c r="J61" s="184">
        <f>J84</f>
        <v>0</v>
      </c>
      <c r="K61" s="126"/>
      <c r="L61" s="18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1"/>
      <c r="C62" s="126"/>
      <c r="D62" s="182" t="s">
        <v>333</v>
      </c>
      <c r="E62" s="183"/>
      <c r="F62" s="183"/>
      <c r="G62" s="183"/>
      <c r="H62" s="183"/>
      <c r="I62" s="183"/>
      <c r="J62" s="184">
        <f>J87</f>
        <v>0</v>
      </c>
      <c r="K62" s="126"/>
      <c r="L62" s="18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9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14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8" s="2" customFormat="1" ht="6.96" customHeight="1">
      <c r="A68" s="39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24.96" customHeight="1">
      <c r="A69" s="39"/>
      <c r="B69" s="40"/>
      <c r="C69" s="24" t="s">
        <v>109</v>
      </c>
      <c r="D69" s="41"/>
      <c r="E69" s="41"/>
      <c r="F69" s="41"/>
      <c r="G69" s="41"/>
      <c r="H69" s="41"/>
      <c r="I69" s="41"/>
      <c r="J69" s="41"/>
      <c r="K69" s="41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16</v>
      </c>
      <c r="D71" s="41"/>
      <c r="E71" s="41"/>
      <c r="F71" s="41"/>
      <c r="G71" s="41"/>
      <c r="H71" s="41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170" t="str">
        <f>E7</f>
        <v>R 189 – Vodní nádrž Kozlák (část výsadby), revitalizace koryta, DC25, VC29 v k.ú. Lužec n. Cidlinou</v>
      </c>
      <c r="F72" s="33"/>
      <c r="G72" s="33"/>
      <c r="H72" s="33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98</v>
      </c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70" t="str">
        <f>E9</f>
        <v>VON - Vedlejší a ostatní náklady (výsadby)</v>
      </c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21</v>
      </c>
      <c r="D76" s="41"/>
      <c r="E76" s="41"/>
      <c r="F76" s="28" t="str">
        <f>F12</f>
        <v xml:space="preserve"> </v>
      </c>
      <c r="G76" s="41"/>
      <c r="H76" s="41"/>
      <c r="I76" s="33" t="s">
        <v>23</v>
      </c>
      <c r="J76" s="73" t="str">
        <f>IF(J12="","",J12)</f>
        <v>2. 12. 2022</v>
      </c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25</v>
      </c>
      <c r="D78" s="41"/>
      <c r="E78" s="41"/>
      <c r="F78" s="28" t="str">
        <f>E15</f>
        <v>SPÚ ČR</v>
      </c>
      <c r="G78" s="41"/>
      <c r="H78" s="41"/>
      <c r="I78" s="33" t="s">
        <v>31</v>
      </c>
      <c r="J78" s="37" t="str">
        <f>E21</f>
        <v>NDCon s.r.o.</v>
      </c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29</v>
      </c>
      <c r="D79" s="41"/>
      <c r="E79" s="41"/>
      <c r="F79" s="28" t="str">
        <f>IF(E18="","",E18)</f>
        <v>Vyplň údaj</v>
      </c>
      <c r="G79" s="41"/>
      <c r="H79" s="41"/>
      <c r="I79" s="33" t="s">
        <v>34</v>
      </c>
      <c r="J79" s="37" t="str">
        <f>E24</f>
        <v>NDCon s.r.o.</v>
      </c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0.32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1" customFormat="1" ht="29.28" customHeight="1">
      <c r="A81" s="186"/>
      <c r="B81" s="187"/>
      <c r="C81" s="188" t="s">
        <v>110</v>
      </c>
      <c r="D81" s="189" t="s">
        <v>56</v>
      </c>
      <c r="E81" s="189" t="s">
        <v>52</v>
      </c>
      <c r="F81" s="189" t="s">
        <v>53</v>
      </c>
      <c r="G81" s="189" t="s">
        <v>111</v>
      </c>
      <c r="H81" s="189" t="s">
        <v>112</v>
      </c>
      <c r="I81" s="189" t="s">
        <v>113</v>
      </c>
      <c r="J81" s="189" t="s">
        <v>104</v>
      </c>
      <c r="K81" s="190" t="s">
        <v>114</v>
      </c>
      <c r="L81" s="191"/>
      <c r="M81" s="93" t="s">
        <v>19</v>
      </c>
      <c r="N81" s="94" t="s">
        <v>41</v>
      </c>
      <c r="O81" s="94" t="s">
        <v>115</v>
      </c>
      <c r="P81" s="94" t="s">
        <v>116</v>
      </c>
      <c r="Q81" s="94" t="s">
        <v>117</v>
      </c>
      <c r="R81" s="94" t="s">
        <v>118</v>
      </c>
      <c r="S81" s="94" t="s">
        <v>119</v>
      </c>
      <c r="T81" s="95" t="s">
        <v>120</v>
      </c>
      <c r="U81" s="186"/>
      <c r="V81" s="186"/>
      <c r="W81" s="186"/>
      <c r="X81" s="186"/>
      <c r="Y81" s="186"/>
      <c r="Z81" s="186"/>
      <c r="AA81" s="186"/>
      <c r="AB81" s="186"/>
      <c r="AC81" s="186"/>
      <c r="AD81" s="186"/>
      <c r="AE81" s="186"/>
    </row>
    <row r="82" s="2" customFormat="1" ht="22.8" customHeight="1">
      <c r="A82" s="39"/>
      <c r="B82" s="40"/>
      <c r="C82" s="100" t="s">
        <v>121</v>
      </c>
      <c r="D82" s="41"/>
      <c r="E82" s="41"/>
      <c r="F82" s="41"/>
      <c r="G82" s="41"/>
      <c r="H82" s="41"/>
      <c r="I82" s="41"/>
      <c r="J82" s="192">
        <f>BK82</f>
        <v>0</v>
      </c>
      <c r="K82" s="41"/>
      <c r="L82" s="45"/>
      <c r="M82" s="96"/>
      <c r="N82" s="193"/>
      <c r="O82" s="97"/>
      <c r="P82" s="194">
        <f>P83</f>
        <v>0</v>
      </c>
      <c r="Q82" s="97"/>
      <c r="R82" s="194">
        <f>R83</f>
        <v>0</v>
      </c>
      <c r="S82" s="97"/>
      <c r="T82" s="195">
        <f>T83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T82" s="18" t="s">
        <v>70</v>
      </c>
      <c r="AU82" s="18" t="s">
        <v>105</v>
      </c>
      <c r="BK82" s="196">
        <f>BK83</f>
        <v>0</v>
      </c>
    </row>
    <row r="83" s="12" customFormat="1" ht="25.92" customHeight="1">
      <c r="A83" s="12"/>
      <c r="B83" s="197"/>
      <c r="C83" s="198"/>
      <c r="D83" s="199" t="s">
        <v>70</v>
      </c>
      <c r="E83" s="200" t="s">
        <v>334</v>
      </c>
      <c r="F83" s="200" t="s">
        <v>335</v>
      </c>
      <c r="G83" s="198"/>
      <c r="H83" s="198"/>
      <c r="I83" s="201"/>
      <c r="J83" s="202">
        <f>BK83</f>
        <v>0</v>
      </c>
      <c r="K83" s="198"/>
      <c r="L83" s="203"/>
      <c r="M83" s="204"/>
      <c r="N83" s="205"/>
      <c r="O83" s="205"/>
      <c r="P83" s="206">
        <f>P84+P87</f>
        <v>0</v>
      </c>
      <c r="Q83" s="205"/>
      <c r="R83" s="206">
        <f>R84+R87</f>
        <v>0</v>
      </c>
      <c r="S83" s="205"/>
      <c r="T83" s="207">
        <f>T84+T87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8" t="s">
        <v>167</v>
      </c>
      <c r="AT83" s="209" t="s">
        <v>70</v>
      </c>
      <c r="AU83" s="209" t="s">
        <v>71</v>
      </c>
      <c r="AY83" s="208" t="s">
        <v>124</v>
      </c>
      <c r="BK83" s="210">
        <f>BK84+BK87</f>
        <v>0</v>
      </c>
    </row>
    <row r="84" s="12" customFormat="1" ht="22.8" customHeight="1">
      <c r="A84" s="12"/>
      <c r="B84" s="197"/>
      <c r="C84" s="198"/>
      <c r="D84" s="199" t="s">
        <v>70</v>
      </c>
      <c r="E84" s="211" t="s">
        <v>336</v>
      </c>
      <c r="F84" s="211" t="s">
        <v>337</v>
      </c>
      <c r="G84" s="198"/>
      <c r="H84" s="198"/>
      <c r="I84" s="201"/>
      <c r="J84" s="212">
        <f>BK84</f>
        <v>0</v>
      </c>
      <c r="K84" s="198"/>
      <c r="L84" s="203"/>
      <c r="M84" s="204"/>
      <c r="N84" s="205"/>
      <c r="O84" s="205"/>
      <c r="P84" s="206">
        <f>SUM(P85:P86)</f>
        <v>0</v>
      </c>
      <c r="Q84" s="205"/>
      <c r="R84" s="206">
        <f>SUM(R85:R86)</f>
        <v>0</v>
      </c>
      <c r="S84" s="205"/>
      <c r="T84" s="207">
        <f>SUM(T85:T86)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8" t="s">
        <v>167</v>
      </c>
      <c r="AT84" s="209" t="s">
        <v>70</v>
      </c>
      <c r="AU84" s="209" t="s">
        <v>75</v>
      </c>
      <c r="AY84" s="208" t="s">
        <v>124</v>
      </c>
      <c r="BK84" s="210">
        <f>SUM(BK85:BK86)</f>
        <v>0</v>
      </c>
    </row>
    <row r="85" s="2" customFormat="1" ht="33" customHeight="1">
      <c r="A85" s="39"/>
      <c r="B85" s="40"/>
      <c r="C85" s="213" t="s">
        <v>75</v>
      </c>
      <c r="D85" s="213" t="s">
        <v>126</v>
      </c>
      <c r="E85" s="214" t="s">
        <v>338</v>
      </c>
      <c r="F85" s="215" t="s">
        <v>339</v>
      </c>
      <c r="G85" s="216" t="s">
        <v>340</v>
      </c>
      <c r="H85" s="217">
        <v>1</v>
      </c>
      <c r="I85" s="218"/>
      <c r="J85" s="219">
        <f>ROUND(I85*H85,2)</f>
        <v>0</v>
      </c>
      <c r="K85" s="215" t="s">
        <v>19</v>
      </c>
      <c r="L85" s="45"/>
      <c r="M85" s="220" t="s">
        <v>19</v>
      </c>
      <c r="N85" s="221" t="s">
        <v>42</v>
      </c>
      <c r="O85" s="85"/>
      <c r="P85" s="222">
        <f>O85*H85</f>
        <v>0</v>
      </c>
      <c r="Q85" s="222">
        <v>0</v>
      </c>
      <c r="R85" s="222">
        <f>Q85*H85</f>
        <v>0</v>
      </c>
      <c r="S85" s="222">
        <v>0</v>
      </c>
      <c r="T85" s="223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24" t="s">
        <v>293</v>
      </c>
      <c r="AT85" s="224" t="s">
        <v>126</v>
      </c>
      <c r="AU85" s="224" t="s">
        <v>79</v>
      </c>
      <c r="AY85" s="18" t="s">
        <v>124</v>
      </c>
      <c r="BE85" s="225">
        <f>IF(N85="základní",J85,0)</f>
        <v>0</v>
      </c>
      <c r="BF85" s="225">
        <f>IF(N85="snížená",J85,0)</f>
        <v>0</v>
      </c>
      <c r="BG85" s="225">
        <f>IF(N85="zákl. přenesená",J85,0)</f>
        <v>0</v>
      </c>
      <c r="BH85" s="225">
        <f>IF(N85="sníž. přenesená",J85,0)</f>
        <v>0</v>
      </c>
      <c r="BI85" s="225">
        <f>IF(N85="nulová",J85,0)</f>
        <v>0</v>
      </c>
      <c r="BJ85" s="18" t="s">
        <v>75</v>
      </c>
      <c r="BK85" s="225">
        <f>ROUND(I85*H85,2)</f>
        <v>0</v>
      </c>
      <c r="BL85" s="18" t="s">
        <v>293</v>
      </c>
      <c r="BM85" s="224" t="s">
        <v>341</v>
      </c>
    </row>
    <row r="86" s="2" customFormat="1">
      <c r="A86" s="39"/>
      <c r="B86" s="40"/>
      <c r="C86" s="41"/>
      <c r="D86" s="226" t="s">
        <v>133</v>
      </c>
      <c r="E86" s="41"/>
      <c r="F86" s="227" t="s">
        <v>339</v>
      </c>
      <c r="G86" s="41"/>
      <c r="H86" s="41"/>
      <c r="I86" s="228"/>
      <c r="J86" s="41"/>
      <c r="K86" s="41"/>
      <c r="L86" s="45"/>
      <c r="M86" s="229"/>
      <c r="N86" s="230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133</v>
      </c>
      <c r="AU86" s="18" t="s">
        <v>79</v>
      </c>
    </row>
    <row r="87" s="12" customFormat="1" ht="22.8" customHeight="1">
      <c r="A87" s="12"/>
      <c r="B87" s="197"/>
      <c r="C87" s="198"/>
      <c r="D87" s="199" t="s">
        <v>70</v>
      </c>
      <c r="E87" s="211" t="s">
        <v>342</v>
      </c>
      <c r="F87" s="211" t="s">
        <v>343</v>
      </c>
      <c r="G87" s="198"/>
      <c r="H87" s="198"/>
      <c r="I87" s="201"/>
      <c r="J87" s="212">
        <f>BK87</f>
        <v>0</v>
      </c>
      <c r="K87" s="198"/>
      <c r="L87" s="203"/>
      <c r="M87" s="204"/>
      <c r="N87" s="205"/>
      <c r="O87" s="205"/>
      <c r="P87" s="206">
        <f>SUM(P88:P92)</f>
        <v>0</v>
      </c>
      <c r="Q87" s="205"/>
      <c r="R87" s="206">
        <f>SUM(R88:R92)</f>
        <v>0</v>
      </c>
      <c r="S87" s="205"/>
      <c r="T87" s="207">
        <f>SUM(T88:T92)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8" t="s">
        <v>167</v>
      </c>
      <c r="AT87" s="209" t="s">
        <v>70</v>
      </c>
      <c r="AU87" s="209" t="s">
        <v>75</v>
      </c>
      <c r="AY87" s="208" t="s">
        <v>124</v>
      </c>
      <c r="BK87" s="210">
        <f>SUM(BK88:BK92)</f>
        <v>0</v>
      </c>
    </row>
    <row r="88" s="2" customFormat="1" ht="24.15" customHeight="1">
      <c r="A88" s="39"/>
      <c r="B88" s="40"/>
      <c r="C88" s="213" t="s">
        <v>79</v>
      </c>
      <c r="D88" s="213" t="s">
        <v>126</v>
      </c>
      <c r="E88" s="214" t="s">
        <v>344</v>
      </c>
      <c r="F88" s="215" t="s">
        <v>345</v>
      </c>
      <c r="G88" s="216" t="s">
        <v>340</v>
      </c>
      <c r="H88" s="217">
        <v>1</v>
      </c>
      <c r="I88" s="218"/>
      <c r="J88" s="219">
        <f>ROUND(I88*H88,2)</f>
        <v>0</v>
      </c>
      <c r="K88" s="215" t="s">
        <v>19</v>
      </c>
      <c r="L88" s="45"/>
      <c r="M88" s="220" t="s">
        <v>19</v>
      </c>
      <c r="N88" s="221" t="s">
        <v>42</v>
      </c>
      <c r="O88" s="85"/>
      <c r="P88" s="222">
        <f>O88*H88</f>
        <v>0</v>
      </c>
      <c r="Q88" s="222">
        <v>0</v>
      </c>
      <c r="R88" s="222">
        <f>Q88*H88</f>
        <v>0</v>
      </c>
      <c r="S88" s="222">
        <v>0</v>
      </c>
      <c r="T88" s="223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24" t="s">
        <v>293</v>
      </c>
      <c r="AT88" s="224" t="s">
        <v>126</v>
      </c>
      <c r="AU88" s="224" t="s">
        <v>79</v>
      </c>
      <c r="AY88" s="18" t="s">
        <v>124</v>
      </c>
      <c r="BE88" s="225">
        <f>IF(N88="základní",J88,0)</f>
        <v>0</v>
      </c>
      <c r="BF88" s="225">
        <f>IF(N88="snížená",J88,0)</f>
        <v>0</v>
      </c>
      <c r="BG88" s="225">
        <f>IF(N88="zákl. přenesená",J88,0)</f>
        <v>0</v>
      </c>
      <c r="BH88" s="225">
        <f>IF(N88="sníž. přenesená",J88,0)</f>
        <v>0</v>
      </c>
      <c r="BI88" s="225">
        <f>IF(N88="nulová",J88,0)</f>
        <v>0</v>
      </c>
      <c r="BJ88" s="18" t="s">
        <v>75</v>
      </c>
      <c r="BK88" s="225">
        <f>ROUND(I88*H88,2)</f>
        <v>0</v>
      </c>
      <c r="BL88" s="18" t="s">
        <v>293</v>
      </c>
      <c r="BM88" s="224" t="s">
        <v>346</v>
      </c>
    </row>
    <row r="89" s="2" customFormat="1">
      <c r="A89" s="39"/>
      <c r="B89" s="40"/>
      <c r="C89" s="41"/>
      <c r="D89" s="226" t="s">
        <v>133</v>
      </c>
      <c r="E89" s="41"/>
      <c r="F89" s="227" t="s">
        <v>345</v>
      </c>
      <c r="G89" s="41"/>
      <c r="H89" s="41"/>
      <c r="I89" s="228"/>
      <c r="J89" s="41"/>
      <c r="K89" s="41"/>
      <c r="L89" s="45"/>
      <c r="M89" s="229"/>
      <c r="N89" s="230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133</v>
      </c>
      <c r="AU89" s="18" t="s">
        <v>79</v>
      </c>
    </row>
    <row r="90" s="2" customFormat="1" ht="16.5" customHeight="1">
      <c r="A90" s="39"/>
      <c r="B90" s="40"/>
      <c r="C90" s="213" t="s">
        <v>151</v>
      </c>
      <c r="D90" s="213" t="s">
        <v>126</v>
      </c>
      <c r="E90" s="214" t="s">
        <v>347</v>
      </c>
      <c r="F90" s="215" t="s">
        <v>348</v>
      </c>
      <c r="G90" s="216" t="s">
        <v>340</v>
      </c>
      <c r="H90" s="217">
        <v>1</v>
      </c>
      <c r="I90" s="218"/>
      <c r="J90" s="219">
        <f>ROUND(I90*H90,2)</f>
        <v>0</v>
      </c>
      <c r="K90" s="215" t="s">
        <v>19</v>
      </c>
      <c r="L90" s="45"/>
      <c r="M90" s="220" t="s">
        <v>19</v>
      </c>
      <c r="N90" s="221" t="s">
        <v>42</v>
      </c>
      <c r="O90" s="85"/>
      <c r="P90" s="222">
        <f>O90*H90</f>
        <v>0</v>
      </c>
      <c r="Q90" s="222">
        <v>0</v>
      </c>
      <c r="R90" s="222">
        <f>Q90*H90</f>
        <v>0</v>
      </c>
      <c r="S90" s="222">
        <v>0</v>
      </c>
      <c r="T90" s="223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24" t="s">
        <v>293</v>
      </c>
      <c r="AT90" s="224" t="s">
        <v>126</v>
      </c>
      <c r="AU90" s="224" t="s">
        <v>79</v>
      </c>
      <c r="AY90" s="18" t="s">
        <v>124</v>
      </c>
      <c r="BE90" s="225">
        <f>IF(N90="základní",J90,0)</f>
        <v>0</v>
      </c>
      <c r="BF90" s="225">
        <f>IF(N90="snížená",J90,0)</f>
        <v>0</v>
      </c>
      <c r="BG90" s="225">
        <f>IF(N90="zákl. přenesená",J90,0)</f>
        <v>0</v>
      </c>
      <c r="BH90" s="225">
        <f>IF(N90="sníž. přenesená",J90,0)</f>
        <v>0</v>
      </c>
      <c r="BI90" s="225">
        <f>IF(N90="nulová",J90,0)</f>
        <v>0</v>
      </c>
      <c r="BJ90" s="18" t="s">
        <v>75</v>
      </c>
      <c r="BK90" s="225">
        <f>ROUND(I90*H90,2)</f>
        <v>0</v>
      </c>
      <c r="BL90" s="18" t="s">
        <v>293</v>
      </c>
      <c r="BM90" s="224" t="s">
        <v>349</v>
      </c>
    </row>
    <row r="91" s="2" customFormat="1">
      <c r="A91" s="39"/>
      <c r="B91" s="40"/>
      <c r="C91" s="41"/>
      <c r="D91" s="226" t="s">
        <v>133</v>
      </c>
      <c r="E91" s="41"/>
      <c r="F91" s="227" t="s">
        <v>348</v>
      </c>
      <c r="G91" s="41"/>
      <c r="H91" s="41"/>
      <c r="I91" s="228"/>
      <c r="J91" s="41"/>
      <c r="K91" s="41"/>
      <c r="L91" s="45"/>
      <c r="M91" s="229"/>
      <c r="N91" s="230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133</v>
      </c>
      <c r="AU91" s="18" t="s">
        <v>79</v>
      </c>
    </row>
    <row r="92" s="2" customFormat="1">
      <c r="A92" s="39"/>
      <c r="B92" s="40"/>
      <c r="C92" s="41"/>
      <c r="D92" s="226" t="s">
        <v>139</v>
      </c>
      <c r="E92" s="41"/>
      <c r="F92" s="233" t="s">
        <v>350</v>
      </c>
      <c r="G92" s="41"/>
      <c r="H92" s="41"/>
      <c r="I92" s="228"/>
      <c r="J92" s="41"/>
      <c r="K92" s="41"/>
      <c r="L92" s="45"/>
      <c r="M92" s="276"/>
      <c r="N92" s="277"/>
      <c r="O92" s="278"/>
      <c r="P92" s="278"/>
      <c r="Q92" s="278"/>
      <c r="R92" s="278"/>
      <c r="S92" s="278"/>
      <c r="T92" s="27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139</v>
      </c>
      <c r="AU92" s="18" t="s">
        <v>79</v>
      </c>
    </row>
    <row r="93" s="2" customFormat="1" ht="6.96" customHeight="1">
      <c r="A93" s="39"/>
      <c r="B93" s="60"/>
      <c r="C93" s="61"/>
      <c r="D93" s="61"/>
      <c r="E93" s="61"/>
      <c r="F93" s="61"/>
      <c r="G93" s="61"/>
      <c r="H93" s="61"/>
      <c r="I93" s="61"/>
      <c r="J93" s="61"/>
      <c r="K93" s="61"/>
      <c r="L93" s="45"/>
      <c r="M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</sheetData>
  <sheetProtection sheet="1" autoFilter="0" formatColumns="0" formatRows="0" objects="1" scenarios="1" spinCount="100000" saltValue="Kdz817Rdk2UVCUTboJTOF6NNexFwF0mfSCA5ajYg7x7nh8hQjaB77RqyBfDzkVcFqh6+g4Pp/9mKQWdtpDbv0Q==" hashValue="lyAaqFg5hT9LOfztp2NhGfgZFUdcw+8rIq8lrcwN5Tv6gHITh/xeyi6n0bwTY8sRhC+pgkjqzeiZgqPMQZ1Ylw==" algorithmName="SHA-512" password="CC35"/>
  <autoFilter ref="C81:K92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0" customWidth="1"/>
    <col min="2" max="2" width="1.667969" style="280" customWidth="1"/>
    <col min="3" max="4" width="5" style="280" customWidth="1"/>
    <col min="5" max="5" width="11.66016" style="280" customWidth="1"/>
    <col min="6" max="6" width="9.160156" style="280" customWidth="1"/>
    <col min="7" max="7" width="5" style="280" customWidth="1"/>
    <col min="8" max="8" width="77.83203" style="280" customWidth="1"/>
    <col min="9" max="10" width="20" style="280" customWidth="1"/>
    <col min="11" max="11" width="1.667969" style="280" customWidth="1"/>
  </cols>
  <sheetData>
    <row r="1" s="1" customFormat="1" ht="37.5" customHeight="1"/>
    <row r="2" s="1" customFormat="1" ht="7.5" customHeight="1">
      <c r="B2" s="281"/>
      <c r="C2" s="282"/>
      <c r="D2" s="282"/>
      <c r="E2" s="282"/>
      <c r="F2" s="282"/>
      <c r="G2" s="282"/>
      <c r="H2" s="282"/>
      <c r="I2" s="282"/>
      <c r="J2" s="282"/>
      <c r="K2" s="283"/>
    </row>
    <row r="3" s="16" customFormat="1" ht="45" customHeight="1">
      <c r="B3" s="284"/>
      <c r="C3" s="285" t="s">
        <v>351</v>
      </c>
      <c r="D3" s="285"/>
      <c r="E3" s="285"/>
      <c r="F3" s="285"/>
      <c r="G3" s="285"/>
      <c r="H3" s="285"/>
      <c r="I3" s="285"/>
      <c r="J3" s="285"/>
      <c r="K3" s="286"/>
    </row>
    <row r="4" s="1" customFormat="1" ht="25.5" customHeight="1">
      <c r="B4" s="287"/>
      <c r="C4" s="288" t="s">
        <v>352</v>
      </c>
      <c r="D4" s="288"/>
      <c r="E4" s="288"/>
      <c r="F4" s="288"/>
      <c r="G4" s="288"/>
      <c r="H4" s="288"/>
      <c r="I4" s="288"/>
      <c r="J4" s="288"/>
      <c r="K4" s="289"/>
    </row>
    <row r="5" s="1" customFormat="1" ht="5.25" customHeight="1">
      <c r="B5" s="287"/>
      <c r="C5" s="290"/>
      <c r="D5" s="290"/>
      <c r="E5" s="290"/>
      <c r="F5" s="290"/>
      <c r="G5" s="290"/>
      <c r="H5" s="290"/>
      <c r="I5" s="290"/>
      <c r="J5" s="290"/>
      <c r="K5" s="289"/>
    </row>
    <row r="6" s="1" customFormat="1" ht="15" customHeight="1">
      <c r="B6" s="287"/>
      <c r="C6" s="291" t="s">
        <v>353</v>
      </c>
      <c r="D6" s="291"/>
      <c r="E6" s="291"/>
      <c r="F6" s="291"/>
      <c r="G6" s="291"/>
      <c r="H6" s="291"/>
      <c r="I6" s="291"/>
      <c r="J6" s="291"/>
      <c r="K6" s="289"/>
    </row>
    <row r="7" s="1" customFormat="1" ht="15" customHeight="1">
      <c r="B7" s="292"/>
      <c r="C7" s="291" t="s">
        <v>354</v>
      </c>
      <c r="D7" s="291"/>
      <c r="E7" s="291"/>
      <c r="F7" s="291"/>
      <c r="G7" s="291"/>
      <c r="H7" s="291"/>
      <c r="I7" s="291"/>
      <c r="J7" s="291"/>
      <c r="K7" s="289"/>
    </row>
    <row r="8" s="1" customFormat="1" ht="12.75" customHeight="1">
      <c r="B8" s="292"/>
      <c r="C8" s="291"/>
      <c r="D8" s="291"/>
      <c r="E8" s="291"/>
      <c r="F8" s="291"/>
      <c r="G8" s="291"/>
      <c r="H8" s="291"/>
      <c r="I8" s="291"/>
      <c r="J8" s="291"/>
      <c r="K8" s="289"/>
    </row>
    <row r="9" s="1" customFormat="1" ht="15" customHeight="1">
      <c r="B9" s="292"/>
      <c r="C9" s="291" t="s">
        <v>355</v>
      </c>
      <c r="D9" s="291"/>
      <c r="E9" s="291"/>
      <c r="F9" s="291"/>
      <c r="G9" s="291"/>
      <c r="H9" s="291"/>
      <c r="I9" s="291"/>
      <c r="J9" s="291"/>
      <c r="K9" s="289"/>
    </row>
    <row r="10" s="1" customFormat="1" ht="15" customHeight="1">
      <c r="B10" s="292"/>
      <c r="C10" s="291"/>
      <c r="D10" s="291" t="s">
        <v>356</v>
      </c>
      <c r="E10" s="291"/>
      <c r="F10" s="291"/>
      <c r="G10" s="291"/>
      <c r="H10" s="291"/>
      <c r="I10" s="291"/>
      <c r="J10" s="291"/>
      <c r="K10" s="289"/>
    </row>
    <row r="11" s="1" customFormat="1" ht="15" customHeight="1">
      <c r="B11" s="292"/>
      <c r="C11" s="293"/>
      <c r="D11" s="291" t="s">
        <v>357</v>
      </c>
      <c r="E11" s="291"/>
      <c r="F11" s="291"/>
      <c r="G11" s="291"/>
      <c r="H11" s="291"/>
      <c r="I11" s="291"/>
      <c r="J11" s="291"/>
      <c r="K11" s="289"/>
    </row>
    <row r="12" s="1" customFormat="1" ht="15" customHeight="1">
      <c r="B12" s="292"/>
      <c r="C12" s="293"/>
      <c r="D12" s="291"/>
      <c r="E12" s="291"/>
      <c r="F12" s="291"/>
      <c r="G12" s="291"/>
      <c r="H12" s="291"/>
      <c r="I12" s="291"/>
      <c r="J12" s="291"/>
      <c r="K12" s="289"/>
    </row>
    <row r="13" s="1" customFormat="1" ht="15" customHeight="1">
      <c r="B13" s="292"/>
      <c r="C13" s="293"/>
      <c r="D13" s="294" t="s">
        <v>358</v>
      </c>
      <c r="E13" s="291"/>
      <c r="F13" s="291"/>
      <c r="G13" s="291"/>
      <c r="H13" s="291"/>
      <c r="I13" s="291"/>
      <c r="J13" s="291"/>
      <c r="K13" s="289"/>
    </row>
    <row r="14" s="1" customFormat="1" ht="12.75" customHeight="1">
      <c r="B14" s="292"/>
      <c r="C14" s="293"/>
      <c r="D14" s="293"/>
      <c r="E14" s="293"/>
      <c r="F14" s="293"/>
      <c r="G14" s="293"/>
      <c r="H14" s="293"/>
      <c r="I14" s="293"/>
      <c r="J14" s="293"/>
      <c r="K14" s="289"/>
    </row>
    <row r="15" s="1" customFormat="1" ht="15" customHeight="1">
      <c r="B15" s="292"/>
      <c r="C15" s="293"/>
      <c r="D15" s="291" t="s">
        <v>359</v>
      </c>
      <c r="E15" s="291"/>
      <c r="F15" s="291"/>
      <c r="G15" s="291"/>
      <c r="H15" s="291"/>
      <c r="I15" s="291"/>
      <c r="J15" s="291"/>
      <c r="K15" s="289"/>
    </row>
    <row r="16" s="1" customFormat="1" ht="15" customHeight="1">
      <c r="B16" s="292"/>
      <c r="C16" s="293"/>
      <c r="D16" s="291" t="s">
        <v>360</v>
      </c>
      <c r="E16" s="291"/>
      <c r="F16" s="291"/>
      <c r="G16" s="291"/>
      <c r="H16" s="291"/>
      <c r="I16" s="291"/>
      <c r="J16" s="291"/>
      <c r="K16" s="289"/>
    </row>
    <row r="17" s="1" customFormat="1" ht="15" customHeight="1">
      <c r="B17" s="292"/>
      <c r="C17" s="293"/>
      <c r="D17" s="291" t="s">
        <v>361</v>
      </c>
      <c r="E17" s="291"/>
      <c r="F17" s="291"/>
      <c r="G17" s="291"/>
      <c r="H17" s="291"/>
      <c r="I17" s="291"/>
      <c r="J17" s="291"/>
      <c r="K17" s="289"/>
    </row>
    <row r="18" s="1" customFormat="1" ht="15" customHeight="1">
      <c r="B18" s="292"/>
      <c r="C18" s="293"/>
      <c r="D18" s="293"/>
      <c r="E18" s="295" t="s">
        <v>77</v>
      </c>
      <c r="F18" s="291" t="s">
        <v>362</v>
      </c>
      <c r="G18" s="291"/>
      <c r="H18" s="291"/>
      <c r="I18" s="291"/>
      <c r="J18" s="291"/>
      <c r="K18" s="289"/>
    </row>
    <row r="19" s="1" customFormat="1" ht="15" customHeight="1">
      <c r="B19" s="292"/>
      <c r="C19" s="293"/>
      <c r="D19" s="293"/>
      <c r="E19" s="295" t="s">
        <v>363</v>
      </c>
      <c r="F19" s="291" t="s">
        <v>364</v>
      </c>
      <c r="G19" s="291"/>
      <c r="H19" s="291"/>
      <c r="I19" s="291"/>
      <c r="J19" s="291"/>
      <c r="K19" s="289"/>
    </row>
    <row r="20" s="1" customFormat="1" ht="15" customHeight="1">
      <c r="B20" s="292"/>
      <c r="C20" s="293"/>
      <c r="D20" s="293"/>
      <c r="E20" s="295" t="s">
        <v>365</v>
      </c>
      <c r="F20" s="291" t="s">
        <v>366</v>
      </c>
      <c r="G20" s="291"/>
      <c r="H20" s="291"/>
      <c r="I20" s="291"/>
      <c r="J20" s="291"/>
      <c r="K20" s="289"/>
    </row>
    <row r="21" s="1" customFormat="1" ht="15" customHeight="1">
      <c r="B21" s="292"/>
      <c r="C21" s="293"/>
      <c r="D21" s="293"/>
      <c r="E21" s="295" t="s">
        <v>94</v>
      </c>
      <c r="F21" s="291" t="s">
        <v>367</v>
      </c>
      <c r="G21" s="291"/>
      <c r="H21" s="291"/>
      <c r="I21" s="291"/>
      <c r="J21" s="291"/>
      <c r="K21" s="289"/>
    </row>
    <row r="22" s="1" customFormat="1" ht="15" customHeight="1">
      <c r="B22" s="292"/>
      <c r="C22" s="293"/>
      <c r="D22" s="293"/>
      <c r="E22" s="295" t="s">
        <v>368</v>
      </c>
      <c r="F22" s="291" t="s">
        <v>369</v>
      </c>
      <c r="G22" s="291"/>
      <c r="H22" s="291"/>
      <c r="I22" s="291"/>
      <c r="J22" s="291"/>
      <c r="K22" s="289"/>
    </row>
    <row r="23" s="1" customFormat="1" ht="15" customHeight="1">
      <c r="B23" s="292"/>
      <c r="C23" s="293"/>
      <c r="D23" s="293"/>
      <c r="E23" s="295" t="s">
        <v>83</v>
      </c>
      <c r="F23" s="291" t="s">
        <v>370</v>
      </c>
      <c r="G23" s="291"/>
      <c r="H23" s="291"/>
      <c r="I23" s="291"/>
      <c r="J23" s="291"/>
      <c r="K23" s="289"/>
    </row>
    <row r="24" s="1" customFormat="1" ht="12.75" customHeight="1">
      <c r="B24" s="292"/>
      <c r="C24" s="293"/>
      <c r="D24" s="293"/>
      <c r="E24" s="293"/>
      <c r="F24" s="293"/>
      <c r="G24" s="293"/>
      <c r="H24" s="293"/>
      <c r="I24" s="293"/>
      <c r="J24" s="293"/>
      <c r="K24" s="289"/>
    </row>
    <row r="25" s="1" customFormat="1" ht="15" customHeight="1">
      <c r="B25" s="292"/>
      <c r="C25" s="291" t="s">
        <v>371</v>
      </c>
      <c r="D25" s="291"/>
      <c r="E25" s="291"/>
      <c r="F25" s="291"/>
      <c r="G25" s="291"/>
      <c r="H25" s="291"/>
      <c r="I25" s="291"/>
      <c r="J25" s="291"/>
      <c r="K25" s="289"/>
    </row>
    <row r="26" s="1" customFormat="1" ht="15" customHeight="1">
      <c r="B26" s="292"/>
      <c r="C26" s="291" t="s">
        <v>372</v>
      </c>
      <c r="D26" s="291"/>
      <c r="E26" s="291"/>
      <c r="F26" s="291"/>
      <c r="G26" s="291"/>
      <c r="H26" s="291"/>
      <c r="I26" s="291"/>
      <c r="J26" s="291"/>
      <c r="K26" s="289"/>
    </row>
    <row r="27" s="1" customFormat="1" ht="15" customHeight="1">
      <c r="B27" s="292"/>
      <c r="C27" s="291"/>
      <c r="D27" s="291" t="s">
        <v>373</v>
      </c>
      <c r="E27" s="291"/>
      <c r="F27" s="291"/>
      <c r="G27" s="291"/>
      <c r="H27" s="291"/>
      <c r="I27" s="291"/>
      <c r="J27" s="291"/>
      <c r="K27" s="289"/>
    </row>
    <row r="28" s="1" customFormat="1" ht="15" customHeight="1">
      <c r="B28" s="292"/>
      <c r="C28" s="293"/>
      <c r="D28" s="291" t="s">
        <v>374</v>
      </c>
      <c r="E28" s="291"/>
      <c r="F28" s="291"/>
      <c r="G28" s="291"/>
      <c r="H28" s="291"/>
      <c r="I28" s="291"/>
      <c r="J28" s="291"/>
      <c r="K28" s="289"/>
    </row>
    <row r="29" s="1" customFormat="1" ht="12.75" customHeight="1">
      <c r="B29" s="292"/>
      <c r="C29" s="293"/>
      <c r="D29" s="293"/>
      <c r="E29" s="293"/>
      <c r="F29" s="293"/>
      <c r="G29" s="293"/>
      <c r="H29" s="293"/>
      <c r="I29" s="293"/>
      <c r="J29" s="293"/>
      <c r="K29" s="289"/>
    </row>
    <row r="30" s="1" customFormat="1" ht="15" customHeight="1">
      <c r="B30" s="292"/>
      <c r="C30" s="293"/>
      <c r="D30" s="291" t="s">
        <v>375</v>
      </c>
      <c r="E30" s="291"/>
      <c r="F30" s="291"/>
      <c r="G30" s="291"/>
      <c r="H30" s="291"/>
      <c r="I30" s="291"/>
      <c r="J30" s="291"/>
      <c r="K30" s="289"/>
    </row>
    <row r="31" s="1" customFormat="1" ht="15" customHeight="1">
      <c r="B31" s="292"/>
      <c r="C31" s="293"/>
      <c r="D31" s="291" t="s">
        <v>376</v>
      </c>
      <c r="E31" s="291"/>
      <c r="F31" s="291"/>
      <c r="G31" s="291"/>
      <c r="H31" s="291"/>
      <c r="I31" s="291"/>
      <c r="J31" s="291"/>
      <c r="K31" s="289"/>
    </row>
    <row r="32" s="1" customFormat="1" ht="12.75" customHeight="1">
      <c r="B32" s="292"/>
      <c r="C32" s="293"/>
      <c r="D32" s="293"/>
      <c r="E32" s="293"/>
      <c r="F32" s="293"/>
      <c r="G32" s="293"/>
      <c r="H32" s="293"/>
      <c r="I32" s="293"/>
      <c r="J32" s="293"/>
      <c r="K32" s="289"/>
    </row>
    <row r="33" s="1" customFormat="1" ht="15" customHeight="1">
      <c r="B33" s="292"/>
      <c r="C33" s="293"/>
      <c r="D33" s="291" t="s">
        <v>377</v>
      </c>
      <c r="E33" s="291"/>
      <c r="F33" s="291"/>
      <c r="G33" s="291"/>
      <c r="H33" s="291"/>
      <c r="I33" s="291"/>
      <c r="J33" s="291"/>
      <c r="K33" s="289"/>
    </row>
    <row r="34" s="1" customFormat="1" ht="15" customHeight="1">
      <c r="B34" s="292"/>
      <c r="C34" s="293"/>
      <c r="D34" s="291" t="s">
        <v>378</v>
      </c>
      <c r="E34" s="291"/>
      <c r="F34" s="291"/>
      <c r="G34" s="291"/>
      <c r="H34" s="291"/>
      <c r="I34" s="291"/>
      <c r="J34" s="291"/>
      <c r="K34" s="289"/>
    </row>
    <row r="35" s="1" customFormat="1" ht="15" customHeight="1">
      <c r="B35" s="292"/>
      <c r="C35" s="293"/>
      <c r="D35" s="291" t="s">
        <v>379</v>
      </c>
      <c r="E35" s="291"/>
      <c r="F35" s="291"/>
      <c r="G35" s="291"/>
      <c r="H35" s="291"/>
      <c r="I35" s="291"/>
      <c r="J35" s="291"/>
      <c r="K35" s="289"/>
    </row>
    <row r="36" s="1" customFormat="1" ht="15" customHeight="1">
      <c r="B36" s="292"/>
      <c r="C36" s="293"/>
      <c r="D36" s="291"/>
      <c r="E36" s="294" t="s">
        <v>110</v>
      </c>
      <c r="F36" s="291"/>
      <c r="G36" s="291" t="s">
        <v>380</v>
      </c>
      <c r="H36" s="291"/>
      <c r="I36" s="291"/>
      <c r="J36" s="291"/>
      <c r="K36" s="289"/>
    </row>
    <row r="37" s="1" customFormat="1" ht="30.75" customHeight="1">
      <c r="B37" s="292"/>
      <c r="C37" s="293"/>
      <c r="D37" s="291"/>
      <c r="E37" s="294" t="s">
        <v>381</v>
      </c>
      <c r="F37" s="291"/>
      <c r="G37" s="291" t="s">
        <v>382</v>
      </c>
      <c r="H37" s="291"/>
      <c r="I37" s="291"/>
      <c r="J37" s="291"/>
      <c r="K37" s="289"/>
    </row>
    <row r="38" s="1" customFormat="1" ht="15" customHeight="1">
      <c r="B38" s="292"/>
      <c r="C38" s="293"/>
      <c r="D38" s="291"/>
      <c r="E38" s="294" t="s">
        <v>52</v>
      </c>
      <c r="F38" s="291"/>
      <c r="G38" s="291" t="s">
        <v>383</v>
      </c>
      <c r="H38" s="291"/>
      <c r="I38" s="291"/>
      <c r="J38" s="291"/>
      <c r="K38" s="289"/>
    </row>
    <row r="39" s="1" customFormat="1" ht="15" customHeight="1">
      <c r="B39" s="292"/>
      <c r="C39" s="293"/>
      <c r="D39" s="291"/>
      <c r="E39" s="294" t="s">
        <v>53</v>
      </c>
      <c r="F39" s="291"/>
      <c r="G39" s="291" t="s">
        <v>384</v>
      </c>
      <c r="H39" s="291"/>
      <c r="I39" s="291"/>
      <c r="J39" s="291"/>
      <c r="K39" s="289"/>
    </row>
    <row r="40" s="1" customFormat="1" ht="15" customHeight="1">
      <c r="B40" s="292"/>
      <c r="C40" s="293"/>
      <c r="D40" s="291"/>
      <c r="E40" s="294" t="s">
        <v>111</v>
      </c>
      <c r="F40" s="291"/>
      <c r="G40" s="291" t="s">
        <v>385</v>
      </c>
      <c r="H40" s="291"/>
      <c r="I40" s="291"/>
      <c r="J40" s="291"/>
      <c r="K40" s="289"/>
    </row>
    <row r="41" s="1" customFormat="1" ht="15" customHeight="1">
      <c r="B41" s="292"/>
      <c r="C41" s="293"/>
      <c r="D41" s="291"/>
      <c r="E41" s="294" t="s">
        <v>112</v>
      </c>
      <c r="F41" s="291"/>
      <c r="G41" s="291" t="s">
        <v>386</v>
      </c>
      <c r="H41" s="291"/>
      <c r="I41" s="291"/>
      <c r="J41" s="291"/>
      <c r="K41" s="289"/>
    </row>
    <row r="42" s="1" customFormat="1" ht="15" customHeight="1">
      <c r="B42" s="292"/>
      <c r="C42" s="293"/>
      <c r="D42" s="291"/>
      <c r="E42" s="294" t="s">
        <v>387</v>
      </c>
      <c r="F42" s="291"/>
      <c r="G42" s="291" t="s">
        <v>388</v>
      </c>
      <c r="H42" s="291"/>
      <c r="I42" s="291"/>
      <c r="J42" s="291"/>
      <c r="K42" s="289"/>
    </row>
    <row r="43" s="1" customFormat="1" ht="15" customHeight="1">
      <c r="B43" s="292"/>
      <c r="C43" s="293"/>
      <c r="D43" s="291"/>
      <c r="E43" s="294"/>
      <c r="F43" s="291"/>
      <c r="G43" s="291" t="s">
        <v>389</v>
      </c>
      <c r="H43" s="291"/>
      <c r="I43" s="291"/>
      <c r="J43" s="291"/>
      <c r="K43" s="289"/>
    </row>
    <row r="44" s="1" customFormat="1" ht="15" customHeight="1">
      <c r="B44" s="292"/>
      <c r="C44" s="293"/>
      <c r="D44" s="291"/>
      <c r="E44" s="294" t="s">
        <v>390</v>
      </c>
      <c r="F44" s="291"/>
      <c r="G44" s="291" t="s">
        <v>391</v>
      </c>
      <c r="H44" s="291"/>
      <c r="I44" s="291"/>
      <c r="J44" s="291"/>
      <c r="K44" s="289"/>
    </row>
    <row r="45" s="1" customFormat="1" ht="15" customHeight="1">
      <c r="B45" s="292"/>
      <c r="C45" s="293"/>
      <c r="D45" s="291"/>
      <c r="E45" s="294" t="s">
        <v>114</v>
      </c>
      <c r="F45" s="291"/>
      <c r="G45" s="291" t="s">
        <v>392</v>
      </c>
      <c r="H45" s="291"/>
      <c r="I45" s="291"/>
      <c r="J45" s="291"/>
      <c r="K45" s="289"/>
    </row>
    <row r="46" s="1" customFormat="1" ht="12.75" customHeight="1">
      <c r="B46" s="292"/>
      <c r="C46" s="293"/>
      <c r="D46" s="291"/>
      <c r="E46" s="291"/>
      <c r="F46" s="291"/>
      <c r="G46" s="291"/>
      <c r="H46" s="291"/>
      <c r="I46" s="291"/>
      <c r="J46" s="291"/>
      <c r="K46" s="289"/>
    </row>
    <row r="47" s="1" customFormat="1" ht="15" customHeight="1">
      <c r="B47" s="292"/>
      <c r="C47" s="293"/>
      <c r="D47" s="291" t="s">
        <v>393</v>
      </c>
      <c r="E47" s="291"/>
      <c r="F47" s="291"/>
      <c r="G47" s="291"/>
      <c r="H47" s="291"/>
      <c r="I47" s="291"/>
      <c r="J47" s="291"/>
      <c r="K47" s="289"/>
    </row>
    <row r="48" s="1" customFormat="1" ht="15" customHeight="1">
      <c r="B48" s="292"/>
      <c r="C48" s="293"/>
      <c r="D48" s="293"/>
      <c r="E48" s="291" t="s">
        <v>394</v>
      </c>
      <c r="F48" s="291"/>
      <c r="G48" s="291"/>
      <c r="H48" s="291"/>
      <c r="I48" s="291"/>
      <c r="J48" s="291"/>
      <c r="K48" s="289"/>
    </row>
    <row r="49" s="1" customFormat="1" ht="15" customHeight="1">
      <c r="B49" s="292"/>
      <c r="C49" s="293"/>
      <c r="D49" s="293"/>
      <c r="E49" s="291" t="s">
        <v>395</v>
      </c>
      <c r="F49" s="291"/>
      <c r="G49" s="291"/>
      <c r="H49" s="291"/>
      <c r="I49" s="291"/>
      <c r="J49" s="291"/>
      <c r="K49" s="289"/>
    </row>
    <row r="50" s="1" customFormat="1" ht="15" customHeight="1">
      <c r="B50" s="292"/>
      <c r="C50" s="293"/>
      <c r="D50" s="293"/>
      <c r="E50" s="291" t="s">
        <v>396</v>
      </c>
      <c r="F50" s="291"/>
      <c r="G50" s="291"/>
      <c r="H50" s="291"/>
      <c r="I50" s="291"/>
      <c r="J50" s="291"/>
      <c r="K50" s="289"/>
    </row>
    <row r="51" s="1" customFormat="1" ht="15" customHeight="1">
      <c r="B51" s="292"/>
      <c r="C51" s="293"/>
      <c r="D51" s="291" t="s">
        <v>397</v>
      </c>
      <c r="E51" s="291"/>
      <c r="F51" s="291"/>
      <c r="G51" s="291"/>
      <c r="H51" s="291"/>
      <c r="I51" s="291"/>
      <c r="J51" s="291"/>
      <c r="K51" s="289"/>
    </row>
    <row r="52" s="1" customFormat="1" ht="25.5" customHeight="1">
      <c r="B52" s="287"/>
      <c r="C52" s="288" t="s">
        <v>398</v>
      </c>
      <c r="D52" s="288"/>
      <c r="E52" s="288"/>
      <c r="F52" s="288"/>
      <c r="G52" s="288"/>
      <c r="H52" s="288"/>
      <c r="I52" s="288"/>
      <c r="J52" s="288"/>
      <c r="K52" s="289"/>
    </row>
    <row r="53" s="1" customFormat="1" ht="5.25" customHeight="1">
      <c r="B53" s="287"/>
      <c r="C53" s="290"/>
      <c r="D53" s="290"/>
      <c r="E53" s="290"/>
      <c r="F53" s="290"/>
      <c r="G53" s="290"/>
      <c r="H53" s="290"/>
      <c r="I53" s="290"/>
      <c r="J53" s="290"/>
      <c r="K53" s="289"/>
    </row>
    <row r="54" s="1" customFormat="1" ht="15" customHeight="1">
      <c r="B54" s="287"/>
      <c r="C54" s="291" t="s">
        <v>399</v>
      </c>
      <c r="D54" s="291"/>
      <c r="E54" s="291"/>
      <c r="F54" s="291"/>
      <c r="G54" s="291"/>
      <c r="H54" s="291"/>
      <c r="I54" s="291"/>
      <c r="J54" s="291"/>
      <c r="K54" s="289"/>
    </row>
    <row r="55" s="1" customFormat="1" ht="15" customHeight="1">
      <c r="B55" s="287"/>
      <c r="C55" s="291" t="s">
        <v>400</v>
      </c>
      <c r="D55" s="291"/>
      <c r="E55" s="291"/>
      <c r="F55" s="291"/>
      <c r="G55" s="291"/>
      <c r="H55" s="291"/>
      <c r="I55" s="291"/>
      <c r="J55" s="291"/>
      <c r="K55" s="289"/>
    </row>
    <row r="56" s="1" customFormat="1" ht="12.75" customHeight="1">
      <c r="B56" s="287"/>
      <c r="C56" s="291"/>
      <c r="D56" s="291"/>
      <c r="E56" s="291"/>
      <c r="F56" s="291"/>
      <c r="G56" s="291"/>
      <c r="H56" s="291"/>
      <c r="I56" s="291"/>
      <c r="J56" s="291"/>
      <c r="K56" s="289"/>
    </row>
    <row r="57" s="1" customFormat="1" ht="15" customHeight="1">
      <c r="B57" s="287"/>
      <c r="C57" s="291" t="s">
        <v>401</v>
      </c>
      <c r="D57" s="291"/>
      <c r="E57" s="291"/>
      <c r="F57" s="291"/>
      <c r="G57" s="291"/>
      <c r="H57" s="291"/>
      <c r="I57" s="291"/>
      <c r="J57" s="291"/>
      <c r="K57" s="289"/>
    </row>
    <row r="58" s="1" customFormat="1" ht="15" customHeight="1">
      <c r="B58" s="287"/>
      <c r="C58" s="293"/>
      <c r="D58" s="291" t="s">
        <v>402</v>
      </c>
      <c r="E58" s="291"/>
      <c r="F58" s="291"/>
      <c r="G58" s="291"/>
      <c r="H58" s="291"/>
      <c r="I58" s="291"/>
      <c r="J58" s="291"/>
      <c r="K58" s="289"/>
    </row>
    <row r="59" s="1" customFormat="1" ht="15" customHeight="1">
      <c r="B59" s="287"/>
      <c r="C59" s="293"/>
      <c r="D59" s="291" t="s">
        <v>403</v>
      </c>
      <c r="E59" s="291"/>
      <c r="F59" s="291"/>
      <c r="G59" s="291"/>
      <c r="H59" s="291"/>
      <c r="I59" s="291"/>
      <c r="J59" s="291"/>
      <c r="K59" s="289"/>
    </row>
    <row r="60" s="1" customFormat="1" ht="15" customHeight="1">
      <c r="B60" s="287"/>
      <c r="C60" s="293"/>
      <c r="D60" s="291" t="s">
        <v>404</v>
      </c>
      <c r="E60" s="291"/>
      <c r="F60" s="291"/>
      <c r="G60" s="291"/>
      <c r="H60" s="291"/>
      <c r="I60" s="291"/>
      <c r="J60" s="291"/>
      <c r="K60" s="289"/>
    </row>
    <row r="61" s="1" customFormat="1" ht="15" customHeight="1">
      <c r="B61" s="287"/>
      <c r="C61" s="293"/>
      <c r="D61" s="291" t="s">
        <v>405</v>
      </c>
      <c r="E61" s="291"/>
      <c r="F61" s="291"/>
      <c r="G61" s="291"/>
      <c r="H61" s="291"/>
      <c r="I61" s="291"/>
      <c r="J61" s="291"/>
      <c r="K61" s="289"/>
    </row>
    <row r="62" s="1" customFormat="1" ht="15" customHeight="1">
      <c r="B62" s="287"/>
      <c r="C62" s="293"/>
      <c r="D62" s="296" t="s">
        <v>406</v>
      </c>
      <c r="E62" s="296"/>
      <c r="F62" s="296"/>
      <c r="G62" s="296"/>
      <c r="H62" s="296"/>
      <c r="I62" s="296"/>
      <c r="J62" s="296"/>
      <c r="K62" s="289"/>
    </row>
    <row r="63" s="1" customFormat="1" ht="15" customHeight="1">
      <c r="B63" s="287"/>
      <c r="C63" s="293"/>
      <c r="D63" s="291" t="s">
        <v>407</v>
      </c>
      <c r="E63" s="291"/>
      <c r="F63" s="291"/>
      <c r="G63" s="291"/>
      <c r="H63" s="291"/>
      <c r="I63" s="291"/>
      <c r="J63" s="291"/>
      <c r="K63" s="289"/>
    </row>
    <row r="64" s="1" customFormat="1" ht="12.75" customHeight="1">
      <c r="B64" s="287"/>
      <c r="C64" s="293"/>
      <c r="D64" s="293"/>
      <c r="E64" s="297"/>
      <c r="F64" s="293"/>
      <c r="G64" s="293"/>
      <c r="H64" s="293"/>
      <c r="I64" s="293"/>
      <c r="J64" s="293"/>
      <c r="K64" s="289"/>
    </row>
    <row r="65" s="1" customFormat="1" ht="15" customHeight="1">
      <c r="B65" s="287"/>
      <c r="C65" s="293"/>
      <c r="D65" s="291" t="s">
        <v>408</v>
      </c>
      <c r="E65" s="291"/>
      <c r="F65" s="291"/>
      <c r="G65" s="291"/>
      <c r="H65" s="291"/>
      <c r="I65" s="291"/>
      <c r="J65" s="291"/>
      <c r="K65" s="289"/>
    </row>
    <row r="66" s="1" customFormat="1" ht="15" customHeight="1">
      <c r="B66" s="287"/>
      <c r="C66" s="293"/>
      <c r="D66" s="296" t="s">
        <v>409</v>
      </c>
      <c r="E66" s="296"/>
      <c r="F66" s="296"/>
      <c r="G66" s="296"/>
      <c r="H66" s="296"/>
      <c r="I66" s="296"/>
      <c r="J66" s="296"/>
      <c r="K66" s="289"/>
    </row>
    <row r="67" s="1" customFormat="1" ht="15" customHeight="1">
      <c r="B67" s="287"/>
      <c r="C67" s="293"/>
      <c r="D67" s="291" t="s">
        <v>410</v>
      </c>
      <c r="E67" s="291"/>
      <c r="F67" s="291"/>
      <c r="G67" s="291"/>
      <c r="H67" s="291"/>
      <c r="I67" s="291"/>
      <c r="J67" s="291"/>
      <c r="K67" s="289"/>
    </row>
    <row r="68" s="1" customFormat="1" ht="15" customHeight="1">
      <c r="B68" s="287"/>
      <c r="C68" s="293"/>
      <c r="D68" s="291" t="s">
        <v>411</v>
      </c>
      <c r="E68" s="291"/>
      <c r="F68" s="291"/>
      <c r="G68" s="291"/>
      <c r="H68" s="291"/>
      <c r="I68" s="291"/>
      <c r="J68" s="291"/>
      <c r="K68" s="289"/>
    </row>
    <row r="69" s="1" customFormat="1" ht="15" customHeight="1">
      <c r="B69" s="287"/>
      <c r="C69" s="293"/>
      <c r="D69" s="291" t="s">
        <v>412</v>
      </c>
      <c r="E69" s="291"/>
      <c r="F69" s="291"/>
      <c r="G69" s="291"/>
      <c r="H69" s="291"/>
      <c r="I69" s="291"/>
      <c r="J69" s="291"/>
      <c r="K69" s="289"/>
    </row>
    <row r="70" s="1" customFormat="1" ht="15" customHeight="1">
      <c r="B70" s="287"/>
      <c r="C70" s="293"/>
      <c r="D70" s="291" t="s">
        <v>413</v>
      </c>
      <c r="E70" s="291"/>
      <c r="F70" s="291"/>
      <c r="G70" s="291"/>
      <c r="H70" s="291"/>
      <c r="I70" s="291"/>
      <c r="J70" s="291"/>
      <c r="K70" s="289"/>
    </row>
    <row r="71" s="1" customFormat="1" ht="12.75" customHeight="1">
      <c r="B71" s="298"/>
      <c r="C71" s="299"/>
      <c r="D71" s="299"/>
      <c r="E71" s="299"/>
      <c r="F71" s="299"/>
      <c r="G71" s="299"/>
      <c r="H71" s="299"/>
      <c r="I71" s="299"/>
      <c r="J71" s="299"/>
      <c r="K71" s="300"/>
    </row>
    <row r="72" s="1" customFormat="1" ht="18.75" customHeight="1">
      <c r="B72" s="301"/>
      <c r="C72" s="301"/>
      <c r="D72" s="301"/>
      <c r="E72" s="301"/>
      <c r="F72" s="301"/>
      <c r="G72" s="301"/>
      <c r="H72" s="301"/>
      <c r="I72" s="301"/>
      <c r="J72" s="301"/>
      <c r="K72" s="302"/>
    </row>
    <row r="73" s="1" customFormat="1" ht="18.75" customHeight="1">
      <c r="B73" s="302"/>
      <c r="C73" s="302"/>
      <c r="D73" s="302"/>
      <c r="E73" s="302"/>
      <c r="F73" s="302"/>
      <c r="G73" s="302"/>
      <c r="H73" s="302"/>
      <c r="I73" s="302"/>
      <c r="J73" s="302"/>
      <c r="K73" s="302"/>
    </row>
    <row r="74" s="1" customFormat="1" ht="7.5" customHeight="1">
      <c r="B74" s="303"/>
      <c r="C74" s="304"/>
      <c r="D74" s="304"/>
      <c r="E74" s="304"/>
      <c r="F74" s="304"/>
      <c r="G74" s="304"/>
      <c r="H74" s="304"/>
      <c r="I74" s="304"/>
      <c r="J74" s="304"/>
      <c r="K74" s="305"/>
    </row>
    <row r="75" s="1" customFormat="1" ht="45" customHeight="1">
      <c r="B75" s="306"/>
      <c r="C75" s="307" t="s">
        <v>414</v>
      </c>
      <c r="D75" s="307"/>
      <c r="E75" s="307"/>
      <c r="F75" s="307"/>
      <c r="G75" s="307"/>
      <c r="H75" s="307"/>
      <c r="I75" s="307"/>
      <c r="J75" s="307"/>
      <c r="K75" s="308"/>
    </row>
    <row r="76" s="1" customFormat="1" ht="17.25" customHeight="1">
      <c r="B76" s="306"/>
      <c r="C76" s="309" t="s">
        <v>415</v>
      </c>
      <c r="D76" s="309"/>
      <c r="E76" s="309"/>
      <c r="F76" s="309" t="s">
        <v>416</v>
      </c>
      <c r="G76" s="310"/>
      <c r="H76" s="309" t="s">
        <v>53</v>
      </c>
      <c r="I76" s="309" t="s">
        <v>56</v>
      </c>
      <c r="J76" s="309" t="s">
        <v>417</v>
      </c>
      <c r="K76" s="308"/>
    </row>
    <row r="77" s="1" customFormat="1" ht="17.25" customHeight="1">
      <c r="B77" s="306"/>
      <c r="C77" s="311" t="s">
        <v>418</v>
      </c>
      <c r="D77" s="311"/>
      <c r="E77" s="311"/>
      <c r="F77" s="312" t="s">
        <v>419</v>
      </c>
      <c r="G77" s="313"/>
      <c r="H77" s="311"/>
      <c r="I77" s="311"/>
      <c r="J77" s="311" t="s">
        <v>420</v>
      </c>
      <c r="K77" s="308"/>
    </row>
    <row r="78" s="1" customFormat="1" ht="5.25" customHeight="1">
      <c r="B78" s="306"/>
      <c r="C78" s="314"/>
      <c r="D78" s="314"/>
      <c r="E78" s="314"/>
      <c r="F78" s="314"/>
      <c r="G78" s="315"/>
      <c r="H78" s="314"/>
      <c r="I78" s="314"/>
      <c r="J78" s="314"/>
      <c r="K78" s="308"/>
    </row>
    <row r="79" s="1" customFormat="1" ht="15" customHeight="1">
      <c r="B79" s="306"/>
      <c r="C79" s="294" t="s">
        <v>52</v>
      </c>
      <c r="D79" s="316"/>
      <c r="E79" s="316"/>
      <c r="F79" s="317" t="s">
        <v>421</v>
      </c>
      <c r="G79" s="318"/>
      <c r="H79" s="294" t="s">
        <v>422</v>
      </c>
      <c r="I79" s="294" t="s">
        <v>423</v>
      </c>
      <c r="J79" s="294">
        <v>20</v>
      </c>
      <c r="K79" s="308"/>
    </row>
    <row r="80" s="1" customFormat="1" ht="15" customHeight="1">
      <c r="B80" s="306"/>
      <c r="C80" s="294" t="s">
        <v>424</v>
      </c>
      <c r="D80" s="294"/>
      <c r="E80" s="294"/>
      <c r="F80" s="317" t="s">
        <v>421</v>
      </c>
      <c r="G80" s="318"/>
      <c r="H80" s="294" t="s">
        <v>425</v>
      </c>
      <c r="I80" s="294" t="s">
        <v>423</v>
      </c>
      <c r="J80" s="294">
        <v>120</v>
      </c>
      <c r="K80" s="308"/>
    </row>
    <row r="81" s="1" customFormat="1" ht="15" customHeight="1">
      <c r="B81" s="319"/>
      <c r="C81" s="294" t="s">
        <v>426</v>
      </c>
      <c r="D81" s="294"/>
      <c r="E81" s="294"/>
      <c r="F81" s="317" t="s">
        <v>427</v>
      </c>
      <c r="G81" s="318"/>
      <c r="H81" s="294" t="s">
        <v>428</v>
      </c>
      <c r="I81" s="294" t="s">
        <v>423</v>
      </c>
      <c r="J81" s="294">
        <v>50</v>
      </c>
      <c r="K81" s="308"/>
    </row>
    <row r="82" s="1" customFormat="1" ht="15" customHeight="1">
      <c r="B82" s="319"/>
      <c r="C82" s="294" t="s">
        <v>429</v>
      </c>
      <c r="D82" s="294"/>
      <c r="E82" s="294"/>
      <c r="F82" s="317" t="s">
        <v>421</v>
      </c>
      <c r="G82" s="318"/>
      <c r="H82" s="294" t="s">
        <v>430</v>
      </c>
      <c r="I82" s="294" t="s">
        <v>431</v>
      </c>
      <c r="J82" s="294"/>
      <c r="K82" s="308"/>
    </row>
    <row r="83" s="1" customFormat="1" ht="15" customHeight="1">
      <c r="B83" s="319"/>
      <c r="C83" s="320" t="s">
        <v>432</v>
      </c>
      <c r="D83" s="320"/>
      <c r="E83" s="320"/>
      <c r="F83" s="321" t="s">
        <v>427</v>
      </c>
      <c r="G83" s="320"/>
      <c r="H83" s="320" t="s">
        <v>433</v>
      </c>
      <c r="I83" s="320" t="s">
        <v>423</v>
      </c>
      <c r="J83" s="320">
        <v>15</v>
      </c>
      <c r="K83" s="308"/>
    </row>
    <row r="84" s="1" customFormat="1" ht="15" customHeight="1">
      <c r="B84" s="319"/>
      <c r="C84" s="320" t="s">
        <v>434</v>
      </c>
      <c r="D84" s="320"/>
      <c r="E84" s="320"/>
      <c r="F84" s="321" t="s">
        <v>427</v>
      </c>
      <c r="G84" s="320"/>
      <c r="H84" s="320" t="s">
        <v>435</v>
      </c>
      <c r="I84" s="320" t="s">
        <v>423</v>
      </c>
      <c r="J84" s="320">
        <v>15</v>
      </c>
      <c r="K84" s="308"/>
    </row>
    <row r="85" s="1" customFormat="1" ht="15" customHeight="1">
      <c r="B85" s="319"/>
      <c r="C85" s="320" t="s">
        <v>436</v>
      </c>
      <c r="D85" s="320"/>
      <c r="E85" s="320"/>
      <c r="F85" s="321" t="s">
        <v>427</v>
      </c>
      <c r="G85" s="320"/>
      <c r="H85" s="320" t="s">
        <v>437</v>
      </c>
      <c r="I85" s="320" t="s">
        <v>423</v>
      </c>
      <c r="J85" s="320">
        <v>20</v>
      </c>
      <c r="K85" s="308"/>
    </row>
    <row r="86" s="1" customFormat="1" ht="15" customHeight="1">
      <c r="B86" s="319"/>
      <c r="C86" s="320" t="s">
        <v>438</v>
      </c>
      <c r="D86" s="320"/>
      <c r="E86" s="320"/>
      <c r="F86" s="321" t="s">
        <v>427</v>
      </c>
      <c r="G86" s="320"/>
      <c r="H86" s="320" t="s">
        <v>439</v>
      </c>
      <c r="I86" s="320" t="s">
        <v>423</v>
      </c>
      <c r="J86" s="320">
        <v>20</v>
      </c>
      <c r="K86" s="308"/>
    </row>
    <row r="87" s="1" customFormat="1" ht="15" customHeight="1">
      <c r="B87" s="319"/>
      <c r="C87" s="294" t="s">
        <v>440</v>
      </c>
      <c r="D87" s="294"/>
      <c r="E87" s="294"/>
      <c r="F87" s="317" t="s">
        <v>427</v>
      </c>
      <c r="G87" s="318"/>
      <c r="H87" s="294" t="s">
        <v>441</v>
      </c>
      <c r="I87" s="294" t="s">
        <v>423</v>
      </c>
      <c r="J87" s="294">
        <v>50</v>
      </c>
      <c r="K87" s="308"/>
    </row>
    <row r="88" s="1" customFormat="1" ht="15" customHeight="1">
      <c r="B88" s="319"/>
      <c r="C88" s="294" t="s">
        <v>442</v>
      </c>
      <c r="D88" s="294"/>
      <c r="E88" s="294"/>
      <c r="F88" s="317" t="s">
        <v>427</v>
      </c>
      <c r="G88" s="318"/>
      <c r="H88" s="294" t="s">
        <v>443</v>
      </c>
      <c r="I88" s="294" t="s">
        <v>423</v>
      </c>
      <c r="J88" s="294">
        <v>20</v>
      </c>
      <c r="K88" s="308"/>
    </row>
    <row r="89" s="1" customFormat="1" ht="15" customHeight="1">
      <c r="B89" s="319"/>
      <c r="C89" s="294" t="s">
        <v>444</v>
      </c>
      <c r="D89" s="294"/>
      <c r="E89" s="294"/>
      <c r="F89" s="317" t="s">
        <v>427</v>
      </c>
      <c r="G89" s="318"/>
      <c r="H89" s="294" t="s">
        <v>445</v>
      </c>
      <c r="I89" s="294" t="s">
        <v>423</v>
      </c>
      <c r="J89" s="294">
        <v>20</v>
      </c>
      <c r="K89" s="308"/>
    </row>
    <row r="90" s="1" customFormat="1" ht="15" customHeight="1">
      <c r="B90" s="319"/>
      <c r="C90" s="294" t="s">
        <v>446</v>
      </c>
      <c r="D90" s="294"/>
      <c r="E90" s="294"/>
      <c r="F90" s="317" t="s">
        <v>427</v>
      </c>
      <c r="G90" s="318"/>
      <c r="H90" s="294" t="s">
        <v>447</v>
      </c>
      <c r="I90" s="294" t="s">
        <v>423</v>
      </c>
      <c r="J90" s="294">
        <v>50</v>
      </c>
      <c r="K90" s="308"/>
    </row>
    <row r="91" s="1" customFormat="1" ht="15" customHeight="1">
      <c r="B91" s="319"/>
      <c r="C91" s="294" t="s">
        <v>448</v>
      </c>
      <c r="D91" s="294"/>
      <c r="E91" s="294"/>
      <c r="F91" s="317" t="s">
        <v>427</v>
      </c>
      <c r="G91" s="318"/>
      <c r="H91" s="294" t="s">
        <v>448</v>
      </c>
      <c r="I91" s="294" t="s">
        <v>423</v>
      </c>
      <c r="J91" s="294">
        <v>50</v>
      </c>
      <c r="K91" s="308"/>
    </row>
    <row r="92" s="1" customFormat="1" ht="15" customHeight="1">
      <c r="B92" s="319"/>
      <c r="C92" s="294" t="s">
        <v>449</v>
      </c>
      <c r="D92" s="294"/>
      <c r="E92" s="294"/>
      <c r="F92" s="317" t="s">
        <v>427</v>
      </c>
      <c r="G92" s="318"/>
      <c r="H92" s="294" t="s">
        <v>450</v>
      </c>
      <c r="I92" s="294" t="s">
        <v>423</v>
      </c>
      <c r="J92" s="294">
        <v>255</v>
      </c>
      <c r="K92" s="308"/>
    </row>
    <row r="93" s="1" customFormat="1" ht="15" customHeight="1">
      <c r="B93" s="319"/>
      <c r="C93" s="294" t="s">
        <v>451</v>
      </c>
      <c r="D93" s="294"/>
      <c r="E93" s="294"/>
      <c r="F93" s="317" t="s">
        <v>421</v>
      </c>
      <c r="G93" s="318"/>
      <c r="H93" s="294" t="s">
        <v>452</v>
      </c>
      <c r="I93" s="294" t="s">
        <v>453</v>
      </c>
      <c r="J93" s="294"/>
      <c r="K93" s="308"/>
    </row>
    <row r="94" s="1" customFormat="1" ht="15" customHeight="1">
      <c r="B94" s="319"/>
      <c r="C94" s="294" t="s">
        <v>454</v>
      </c>
      <c r="D94" s="294"/>
      <c r="E94" s="294"/>
      <c r="F94" s="317" t="s">
        <v>421</v>
      </c>
      <c r="G94" s="318"/>
      <c r="H94" s="294" t="s">
        <v>455</v>
      </c>
      <c r="I94" s="294" t="s">
        <v>456</v>
      </c>
      <c r="J94" s="294"/>
      <c r="K94" s="308"/>
    </row>
    <row r="95" s="1" customFormat="1" ht="15" customHeight="1">
      <c r="B95" s="319"/>
      <c r="C95" s="294" t="s">
        <v>457</v>
      </c>
      <c r="D95" s="294"/>
      <c r="E95" s="294"/>
      <c r="F95" s="317" t="s">
        <v>421</v>
      </c>
      <c r="G95" s="318"/>
      <c r="H95" s="294" t="s">
        <v>457</v>
      </c>
      <c r="I95" s="294" t="s">
        <v>456</v>
      </c>
      <c r="J95" s="294"/>
      <c r="K95" s="308"/>
    </row>
    <row r="96" s="1" customFormat="1" ht="15" customHeight="1">
      <c r="B96" s="319"/>
      <c r="C96" s="294" t="s">
        <v>37</v>
      </c>
      <c r="D96" s="294"/>
      <c r="E96" s="294"/>
      <c r="F96" s="317" t="s">
        <v>421</v>
      </c>
      <c r="G96" s="318"/>
      <c r="H96" s="294" t="s">
        <v>458</v>
      </c>
      <c r="I96" s="294" t="s">
        <v>456</v>
      </c>
      <c r="J96" s="294"/>
      <c r="K96" s="308"/>
    </row>
    <row r="97" s="1" customFormat="1" ht="15" customHeight="1">
      <c r="B97" s="319"/>
      <c r="C97" s="294" t="s">
        <v>47</v>
      </c>
      <c r="D97" s="294"/>
      <c r="E97" s="294"/>
      <c r="F97" s="317" t="s">
        <v>421</v>
      </c>
      <c r="G97" s="318"/>
      <c r="H97" s="294" t="s">
        <v>459</v>
      </c>
      <c r="I97" s="294" t="s">
        <v>456</v>
      </c>
      <c r="J97" s="294"/>
      <c r="K97" s="308"/>
    </row>
    <row r="98" s="1" customFormat="1" ht="15" customHeight="1">
      <c r="B98" s="322"/>
      <c r="C98" s="323"/>
      <c r="D98" s="323"/>
      <c r="E98" s="323"/>
      <c r="F98" s="323"/>
      <c r="G98" s="323"/>
      <c r="H98" s="323"/>
      <c r="I98" s="323"/>
      <c r="J98" s="323"/>
      <c r="K98" s="324"/>
    </row>
    <row r="99" s="1" customFormat="1" ht="18.75" customHeight="1">
      <c r="B99" s="325"/>
      <c r="C99" s="326"/>
      <c r="D99" s="326"/>
      <c r="E99" s="326"/>
      <c r="F99" s="326"/>
      <c r="G99" s="326"/>
      <c r="H99" s="326"/>
      <c r="I99" s="326"/>
      <c r="J99" s="326"/>
      <c r="K99" s="325"/>
    </row>
    <row r="100" s="1" customFormat="1" ht="18.75" customHeight="1">
      <c r="B100" s="302"/>
      <c r="C100" s="302"/>
      <c r="D100" s="302"/>
      <c r="E100" s="302"/>
      <c r="F100" s="302"/>
      <c r="G100" s="302"/>
      <c r="H100" s="302"/>
      <c r="I100" s="302"/>
      <c r="J100" s="302"/>
      <c r="K100" s="302"/>
    </row>
    <row r="101" s="1" customFormat="1" ht="7.5" customHeight="1">
      <c r="B101" s="303"/>
      <c r="C101" s="304"/>
      <c r="D101" s="304"/>
      <c r="E101" s="304"/>
      <c r="F101" s="304"/>
      <c r="G101" s="304"/>
      <c r="H101" s="304"/>
      <c r="I101" s="304"/>
      <c r="J101" s="304"/>
      <c r="K101" s="305"/>
    </row>
    <row r="102" s="1" customFormat="1" ht="45" customHeight="1">
      <c r="B102" s="306"/>
      <c r="C102" s="307" t="s">
        <v>460</v>
      </c>
      <c r="D102" s="307"/>
      <c r="E102" s="307"/>
      <c r="F102" s="307"/>
      <c r="G102" s="307"/>
      <c r="H102" s="307"/>
      <c r="I102" s="307"/>
      <c r="J102" s="307"/>
      <c r="K102" s="308"/>
    </row>
    <row r="103" s="1" customFormat="1" ht="17.25" customHeight="1">
      <c r="B103" s="306"/>
      <c r="C103" s="309" t="s">
        <v>415</v>
      </c>
      <c r="D103" s="309"/>
      <c r="E103" s="309"/>
      <c r="F103" s="309" t="s">
        <v>416</v>
      </c>
      <c r="G103" s="310"/>
      <c r="H103" s="309" t="s">
        <v>53</v>
      </c>
      <c r="I103" s="309" t="s">
        <v>56</v>
      </c>
      <c r="J103" s="309" t="s">
        <v>417</v>
      </c>
      <c r="K103" s="308"/>
    </row>
    <row r="104" s="1" customFormat="1" ht="17.25" customHeight="1">
      <c r="B104" s="306"/>
      <c r="C104" s="311" t="s">
        <v>418</v>
      </c>
      <c r="D104" s="311"/>
      <c r="E104" s="311"/>
      <c r="F104" s="312" t="s">
        <v>419</v>
      </c>
      <c r="G104" s="313"/>
      <c r="H104" s="311"/>
      <c r="I104" s="311"/>
      <c r="J104" s="311" t="s">
        <v>420</v>
      </c>
      <c r="K104" s="308"/>
    </row>
    <row r="105" s="1" customFormat="1" ht="5.25" customHeight="1">
      <c r="B105" s="306"/>
      <c r="C105" s="309"/>
      <c r="D105" s="309"/>
      <c r="E105" s="309"/>
      <c r="F105" s="309"/>
      <c r="G105" s="327"/>
      <c r="H105" s="309"/>
      <c r="I105" s="309"/>
      <c r="J105" s="309"/>
      <c r="K105" s="308"/>
    </row>
    <row r="106" s="1" customFormat="1" ht="15" customHeight="1">
      <c r="B106" s="306"/>
      <c r="C106" s="294" t="s">
        <v>52</v>
      </c>
      <c r="D106" s="316"/>
      <c r="E106" s="316"/>
      <c r="F106" s="317" t="s">
        <v>421</v>
      </c>
      <c r="G106" s="294"/>
      <c r="H106" s="294" t="s">
        <v>461</v>
      </c>
      <c r="I106" s="294" t="s">
        <v>423</v>
      </c>
      <c r="J106" s="294">
        <v>20</v>
      </c>
      <c r="K106" s="308"/>
    </row>
    <row r="107" s="1" customFormat="1" ht="15" customHeight="1">
      <c r="B107" s="306"/>
      <c r="C107" s="294" t="s">
        <v>424</v>
      </c>
      <c r="D107" s="294"/>
      <c r="E107" s="294"/>
      <c r="F107" s="317" t="s">
        <v>421</v>
      </c>
      <c r="G107" s="294"/>
      <c r="H107" s="294" t="s">
        <v>461</v>
      </c>
      <c r="I107" s="294" t="s">
        <v>423</v>
      </c>
      <c r="J107" s="294">
        <v>120</v>
      </c>
      <c r="K107" s="308"/>
    </row>
    <row r="108" s="1" customFormat="1" ht="15" customHeight="1">
      <c r="B108" s="319"/>
      <c r="C108" s="294" t="s">
        <v>426</v>
      </c>
      <c r="D108" s="294"/>
      <c r="E108" s="294"/>
      <c r="F108" s="317" t="s">
        <v>427</v>
      </c>
      <c r="G108" s="294"/>
      <c r="H108" s="294" t="s">
        <v>461</v>
      </c>
      <c r="I108" s="294" t="s">
        <v>423</v>
      </c>
      <c r="J108" s="294">
        <v>50</v>
      </c>
      <c r="K108" s="308"/>
    </row>
    <row r="109" s="1" customFormat="1" ht="15" customHeight="1">
      <c r="B109" s="319"/>
      <c r="C109" s="294" t="s">
        <v>429</v>
      </c>
      <c r="D109" s="294"/>
      <c r="E109" s="294"/>
      <c r="F109" s="317" t="s">
        <v>421</v>
      </c>
      <c r="G109" s="294"/>
      <c r="H109" s="294" t="s">
        <v>461</v>
      </c>
      <c r="I109" s="294" t="s">
        <v>431</v>
      </c>
      <c r="J109" s="294"/>
      <c r="K109" s="308"/>
    </row>
    <row r="110" s="1" customFormat="1" ht="15" customHeight="1">
      <c r="B110" s="319"/>
      <c r="C110" s="294" t="s">
        <v>440</v>
      </c>
      <c r="D110" s="294"/>
      <c r="E110" s="294"/>
      <c r="F110" s="317" t="s">
        <v>427</v>
      </c>
      <c r="G110" s="294"/>
      <c r="H110" s="294" t="s">
        <v>461</v>
      </c>
      <c r="I110" s="294" t="s">
        <v>423</v>
      </c>
      <c r="J110" s="294">
        <v>50</v>
      </c>
      <c r="K110" s="308"/>
    </row>
    <row r="111" s="1" customFormat="1" ht="15" customHeight="1">
      <c r="B111" s="319"/>
      <c r="C111" s="294" t="s">
        <v>448</v>
      </c>
      <c r="D111" s="294"/>
      <c r="E111" s="294"/>
      <c r="F111" s="317" t="s">
        <v>427</v>
      </c>
      <c r="G111" s="294"/>
      <c r="H111" s="294" t="s">
        <v>461</v>
      </c>
      <c r="I111" s="294" t="s">
        <v>423</v>
      </c>
      <c r="J111" s="294">
        <v>50</v>
      </c>
      <c r="K111" s="308"/>
    </row>
    <row r="112" s="1" customFormat="1" ht="15" customHeight="1">
      <c r="B112" s="319"/>
      <c r="C112" s="294" t="s">
        <v>446</v>
      </c>
      <c r="D112" s="294"/>
      <c r="E112" s="294"/>
      <c r="F112" s="317" t="s">
        <v>427</v>
      </c>
      <c r="G112" s="294"/>
      <c r="H112" s="294" t="s">
        <v>461</v>
      </c>
      <c r="I112" s="294" t="s">
        <v>423</v>
      </c>
      <c r="J112" s="294">
        <v>50</v>
      </c>
      <c r="K112" s="308"/>
    </row>
    <row r="113" s="1" customFormat="1" ht="15" customHeight="1">
      <c r="B113" s="319"/>
      <c r="C113" s="294" t="s">
        <v>52</v>
      </c>
      <c r="D113" s="294"/>
      <c r="E113" s="294"/>
      <c r="F113" s="317" t="s">
        <v>421</v>
      </c>
      <c r="G113" s="294"/>
      <c r="H113" s="294" t="s">
        <v>462</v>
      </c>
      <c r="I113" s="294" t="s">
        <v>423</v>
      </c>
      <c r="J113" s="294">
        <v>20</v>
      </c>
      <c r="K113" s="308"/>
    </row>
    <row r="114" s="1" customFormat="1" ht="15" customHeight="1">
      <c r="B114" s="319"/>
      <c r="C114" s="294" t="s">
        <v>463</v>
      </c>
      <c r="D114" s="294"/>
      <c r="E114" s="294"/>
      <c r="F114" s="317" t="s">
        <v>421</v>
      </c>
      <c r="G114" s="294"/>
      <c r="H114" s="294" t="s">
        <v>464</v>
      </c>
      <c r="I114" s="294" t="s">
        <v>423</v>
      </c>
      <c r="J114" s="294">
        <v>120</v>
      </c>
      <c r="K114" s="308"/>
    </row>
    <row r="115" s="1" customFormat="1" ht="15" customHeight="1">
      <c r="B115" s="319"/>
      <c r="C115" s="294" t="s">
        <v>37</v>
      </c>
      <c r="D115" s="294"/>
      <c r="E115" s="294"/>
      <c r="F115" s="317" t="s">
        <v>421</v>
      </c>
      <c r="G115" s="294"/>
      <c r="H115" s="294" t="s">
        <v>465</v>
      </c>
      <c r="I115" s="294" t="s">
        <v>456</v>
      </c>
      <c r="J115" s="294"/>
      <c r="K115" s="308"/>
    </row>
    <row r="116" s="1" customFormat="1" ht="15" customHeight="1">
      <c r="B116" s="319"/>
      <c r="C116" s="294" t="s">
        <v>47</v>
      </c>
      <c r="D116" s="294"/>
      <c r="E116" s="294"/>
      <c r="F116" s="317" t="s">
        <v>421</v>
      </c>
      <c r="G116" s="294"/>
      <c r="H116" s="294" t="s">
        <v>466</v>
      </c>
      <c r="I116" s="294" t="s">
        <v>456</v>
      </c>
      <c r="J116" s="294"/>
      <c r="K116" s="308"/>
    </row>
    <row r="117" s="1" customFormat="1" ht="15" customHeight="1">
      <c r="B117" s="319"/>
      <c r="C117" s="294" t="s">
        <v>56</v>
      </c>
      <c r="D117" s="294"/>
      <c r="E117" s="294"/>
      <c r="F117" s="317" t="s">
        <v>421</v>
      </c>
      <c r="G117" s="294"/>
      <c r="H117" s="294" t="s">
        <v>467</v>
      </c>
      <c r="I117" s="294" t="s">
        <v>468</v>
      </c>
      <c r="J117" s="294"/>
      <c r="K117" s="308"/>
    </row>
    <row r="118" s="1" customFormat="1" ht="15" customHeight="1">
      <c r="B118" s="322"/>
      <c r="C118" s="328"/>
      <c r="D118" s="328"/>
      <c r="E118" s="328"/>
      <c r="F118" s="328"/>
      <c r="G118" s="328"/>
      <c r="H118" s="328"/>
      <c r="I118" s="328"/>
      <c r="J118" s="328"/>
      <c r="K118" s="324"/>
    </row>
    <row r="119" s="1" customFormat="1" ht="18.75" customHeight="1">
      <c r="B119" s="329"/>
      <c r="C119" s="330"/>
      <c r="D119" s="330"/>
      <c r="E119" s="330"/>
      <c r="F119" s="331"/>
      <c r="G119" s="330"/>
      <c r="H119" s="330"/>
      <c r="I119" s="330"/>
      <c r="J119" s="330"/>
      <c r="K119" s="329"/>
    </row>
    <row r="120" s="1" customFormat="1" ht="18.75" customHeight="1">
      <c r="B120" s="302"/>
      <c r="C120" s="302"/>
      <c r="D120" s="302"/>
      <c r="E120" s="302"/>
      <c r="F120" s="302"/>
      <c r="G120" s="302"/>
      <c r="H120" s="302"/>
      <c r="I120" s="302"/>
      <c r="J120" s="302"/>
      <c r="K120" s="302"/>
    </row>
    <row r="121" s="1" customFormat="1" ht="7.5" customHeight="1">
      <c r="B121" s="332"/>
      <c r="C121" s="333"/>
      <c r="D121" s="333"/>
      <c r="E121" s="333"/>
      <c r="F121" s="333"/>
      <c r="G121" s="333"/>
      <c r="H121" s="333"/>
      <c r="I121" s="333"/>
      <c r="J121" s="333"/>
      <c r="K121" s="334"/>
    </row>
    <row r="122" s="1" customFormat="1" ht="45" customHeight="1">
      <c r="B122" s="335"/>
      <c r="C122" s="285" t="s">
        <v>469</v>
      </c>
      <c r="D122" s="285"/>
      <c r="E122" s="285"/>
      <c r="F122" s="285"/>
      <c r="G122" s="285"/>
      <c r="H122" s="285"/>
      <c r="I122" s="285"/>
      <c r="J122" s="285"/>
      <c r="K122" s="336"/>
    </row>
    <row r="123" s="1" customFormat="1" ht="17.25" customHeight="1">
      <c r="B123" s="337"/>
      <c r="C123" s="309" t="s">
        <v>415</v>
      </c>
      <c r="D123" s="309"/>
      <c r="E123" s="309"/>
      <c r="F123" s="309" t="s">
        <v>416</v>
      </c>
      <c r="G123" s="310"/>
      <c r="H123" s="309" t="s">
        <v>53</v>
      </c>
      <c r="I123" s="309" t="s">
        <v>56</v>
      </c>
      <c r="J123" s="309" t="s">
        <v>417</v>
      </c>
      <c r="K123" s="338"/>
    </row>
    <row r="124" s="1" customFormat="1" ht="17.25" customHeight="1">
      <c r="B124" s="337"/>
      <c r="C124" s="311" t="s">
        <v>418</v>
      </c>
      <c r="D124" s="311"/>
      <c r="E124" s="311"/>
      <c r="F124" s="312" t="s">
        <v>419</v>
      </c>
      <c r="G124" s="313"/>
      <c r="H124" s="311"/>
      <c r="I124" s="311"/>
      <c r="J124" s="311" t="s">
        <v>420</v>
      </c>
      <c r="K124" s="338"/>
    </row>
    <row r="125" s="1" customFormat="1" ht="5.25" customHeight="1">
      <c r="B125" s="339"/>
      <c r="C125" s="314"/>
      <c r="D125" s="314"/>
      <c r="E125" s="314"/>
      <c r="F125" s="314"/>
      <c r="G125" s="340"/>
      <c r="H125" s="314"/>
      <c r="I125" s="314"/>
      <c r="J125" s="314"/>
      <c r="K125" s="341"/>
    </row>
    <row r="126" s="1" customFormat="1" ht="15" customHeight="1">
      <c r="B126" s="339"/>
      <c r="C126" s="294" t="s">
        <v>424</v>
      </c>
      <c r="D126" s="316"/>
      <c r="E126" s="316"/>
      <c r="F126" s="317" t="s">
        <v>421</v>
      </c>
      <c r="G126" s="294"/>
      <c r="H126" s="294" t="s">
        <v>461</v>
      </c>
      <c r="I126" s="294" t="s">
        <v>423</v>
      </c>
      <c r="J126" s="294">
        <v>120</v>
      </c>
      <c r="K126" s="342"/>
    </row>
    <row r="127" s="1" customFormat="1" ht="15" customHeight="1">
      <c r="B127" s="339"/>
      <c r="C127" s="294" t="s">
        <v>470</v>
      </c>
      <c r="D127" s="294"/>
      <c r="E127" s="294"/>
      <c r="F127" s="317" t="s">
        <v>421</v>
      </c>
      <c r="G127" s="294"/>
      <c r="H127" s="294" t="s">
        <v>471</v>
      </c>
      <c r="I127" s="294" t="s">
        <v>423</v>
      </c>
      <c r="J127" s="294" t="s">
        <v>472</v>
      </c>
      <c r="K127" s="342"/>
    </row>
    <row r="128" s="1" customFormat="1" ht="15" customHeight="1">
      <c r="B128" s="339"/>
      <c r="C128" s="294" t="s">
        <v>83</v>
      </c>
      <c r="D128" s="294"/>
      <c r="E128" s="294"/>
      <c r="F128" s="317" t="s">
        <v>421</v>
      </c>
      <c r="G128" s="294"/>
      <c r="H128" s="294" t="s">
        <v>473</v>
      </c>
      <c r="I128" s="294" t="s">
        <v>423</v>
      </c>
      <c r="J128" s="294" t="s">
        <v>472</v>
      </c>
      <c r="K128" s="342"/>
    </row>
    <row r="129" s="1" customFormat="1" ht="15" customHeight="1">
      <c r="B129" s="339"/>
      <c r="C129" s="294" t="s">
        <v>432</v>
      </c>
      <c r="D129" s="294"/>
      <c r="E129" s="294"/>
      <c r="F129" s="317" t="s">
        <v>427</v>
      </c>
      <c r="G129" s="294"/>
      <c r="H129" s="294" t="s">
        <v>433</v>
      </c>
      <c r="I129" s="294" t="s">
        <v>423</v>
      </c>
      <c r="J129" s="294">
        <v>15</v>
      </c>
      <c r="K129" s="342"/>
    </row>
    <row r="130" s="1" customFormat="1" ht="15" customHeight="1">
      <c r="B130" s="339"/>
      <c r="C130" s="320" t="s">
        <v>434</v>
      </c>
      <c r="D130" s="320"/>
      <c r="E130" s="320"/>
      <c r="F130" s="321" t="s">
        <v>427</v>
      </c>
      <c r="G130" s="320"/>
      <c r="H130" s="320" t="s">
        <v>435</v>
      </c>
      <c r="I130" s="320" t="s">
        <v>423</v>
      </c>
      <c r="J130" s="320">
        <v>15</v>
      </c>
      <c r="K130" s="342"/>
    </row>
    <row r="131" s="1" customFormat="1" ht="15" customHeight="1">
      <c r="B131" s="339"/>
      <c r="C131" s="320" t="s">
        <v>436</v>
      </c>
      <c r="D131" s="320"/>
      <c r="E131" s="320"/>
      <c r="F131" s="321" t="s">
        <v>427</v>
      </c>
      <c r="G131" s="320"/>
      <c r="H131" s="320" t="s">
        <v>437</v>
      </c>
      <c r="I131" s="320" t="s">
        <v>423</v>
      </c>
      <c r="J131" s="320">
        <v>20</v>
      </c>
      <c r="K131" s="342"/>
    </row>
    <row r="132" s="1" customFormat="1" ht="15" customHeight="1">
      <c r="B132" s="339"/>
      <c r="C132" s="320" t="s">
        <v>438</v>
      </c>
      <c r="D132" s="320"/>
      <c r="E132" s="320"/>
      <c r="F132" s="321" t="s">
        <v>427</v>
      </c>
      <c r="G132" s="320"/>
      <c r="H132" s="320" t="s">
        <v>439</v>
      </c>
      <c r="I132" s="320" t="s">
        <v>423</v>
      </c>
      <c r="J132" s="320">
        <v>20</v>
      </c>
      <c r="K132" s="342"/>
    </row>
    <row r="133" s="1" customFormat="1" ht="15" customHeight="1">
      <c r="B133" s="339"/>
      <c r="C133" s="294" t="s">
        <v>426</v>
      </c>
      <c r="D133" s="294"/>
      <c r="E133" s="294"/>
      <c r="F133" s="317" t="s">
        <v>427</v>
      </c>
      <c r="G133" s="294"/>
      <c r="H133" s="294" t="s">
        <v>461</v>
      </c>
      <c r="I133" s="294" t="s">
        <v>423</v>
      </c>
      <c r="J133" s="294">
        <v>50</v>
      </c>
      <c r="K133" s="342"/>
    </row>
    <row r="134" s="1" customFormat="1" ht="15" customHeight="1">
      <c r="B134" s="339"/>
      <c r="C134" s="294" t="s">
        <v>440</v>
      </c>
      <c r="D134" s="294"/>
      <c r="E134" s="294"/>
      <c r="F134" s="317" t="s">
        <v>427</v>
      </c>
      <c r="G134" s="294"/>
      <c r="H134" s="294" t="s">
        <v>461</v>
      </c>
      <c r="I134" s="294" t="s">
        <v>423</v>
      </c>
      <c r="J134" s="294">
        <v>50</v>
      </c>
      <c r="K134" s="342"/>
    </row>
    <row r="135" s="1" customFormat="1" ht="15" customHeight="1">
      <c r="B135" s="339"/>
      <c r="C135" s="294" t="s">
        <v>446</v>
      </c>
      <c r="D135" s="294"/>
      <c r="E135" s="294"/>
      <c r="F135" s="317" t="s">
        <v>427</v>
      </c>
      <c r="G135" s="294"/>
      <c r="H135" s="294" t="s">
        <v>461</v>
      </c>
      <c r="I135" s="294" t="s">
        <v>423</v>
      </c>
      <c r="J135" s="294">
        <v>50</v>
      </c>
      <c r="K135" s="342"/>
    </row>
    <row r="136" s="1" customFormat="1" ht="15" customHeight="1">
      <c r="B136" s="339"/>
      <c r="C136" s="294" t="s">
        <v>448</v>
      </c>
      <c r="D136" s="294"/>
      <c r="E136" s="294"/>
      <c r="F136" s="317" t="s">
        <v>427</v>
      </c>
      <c r="G136" s="294"/>
      <c r="H136" s="294" t="s">
        <v>461</v>
      </c>
      <c r="I136" s="294" t="s">
        <v>423</v>
      </c>
      <c r="J136" s="294">
        <v>50</v>
      </c>
      <c r="K136" s="342"/>
    </row>
    <row r="137" s="1" customFormat="1" ht="15" customHeight="1">
      <c r="B137" s="339"/>
      <c r="C137" s="294" t="s">
        <v>449</v>
      </c>
      <c r="D137" s="294"/>
      <c r="E137" s="294"/>
      <c r="F137" s="317" t="s">
        <v>427</v>
      </c>
      <c r="G137" s="294"/>
      <c r="H137" s="294" t="s">
        <v>474</v>
      </c>
      <c r="I137" s="294" t="s">
        <v>423</v>
      </c>
      <c r="J137" s="294">
        <v>255</v>
      </c>
      <c r="K137" s="342"/>
    </row>
    <row r="138" s="1" customFormat="1" ht="15" customHeight="1">
      <c r="B138" s="339"/>
      <c r="C138" s="294" t="s">
        <v>451</v>
      </c>
      <c r="D138" s="294"/>
      <c r="E138" s="294"/>
      <c r="F138" s="317" t="s">
        <v>421</v>
      </c>
      <c r="G138" s="294"/>
      <c r="H138" s="294" t="s">
        <v>475</v>
      </c>
      <c r="I138" s="294" t="s">
        <v>453</v>
      </c>
      <c r="J138" s="294"/>
      <c r="K138" s="342"/>
    </row>
    <row r="139" s="1" customFormat="1" ht="15" customHeight="1">
      <c r="B139" s="339"/>
      <c r="C139" s="294" t="s">
        <v>454</v>
      </c>
      <c r="D139" s="294"/>
      <c r="E139" s="294"/>
      <c r="F139" s="317" t="s">
        <v>421</v>
      </c>
      <c r="G139" s="294"/>
      <c r="H139" s="294" t="s">
        <v>476</v>
      </c>
      <c r="I139" s="294" t="s">
        <v>456</v>
      </c>
      <c r="J139" s="294"/>
      <c r="K139" s="342"/>
    </row>
    <row r="140" s="1" customFormat="1" ht="15" customHeight="1">
      <c r="B140" s="339"/>
      <c r="C140" s="294" t="s">
        <v>457</v>
      </c>
      <c r="D140" s="294"/>
      <c r="E140" s="294"/>
      <c r="F140" s="317" t="s">
        <v>421</v>
      </c>
      <c r="G140" s="294"/>
      <c r="H140" s="294" t="s">
        <v>457</v>
      </c>
      <c r="I140" s="294" t="s">
        <v>456</v>
      </c>
      <c r="J140" s="294"/>
      <c r="K140" s="342"/>
    </row>
    <row r="141" s="1" customFormat="1" ht="15" customHeight="1">
      <c r="B141" s="339"/>
      <c r="C141" s="294" t="s">
        <v>37</v>
      </c>
      <c r="D141" s="294"/>
      <c r="E141" s="294"/>
      <c r="F141" s="317" t="s">
        <v>421</v>
      </c>
      <c r="G141" s="294"/>
      <c r="H141" s="294" t="s">
        <v>477</v>
      </c>
      <c r="I141" s="294" t="s">
        <v>456</v>
      </c>
      <c r="J141" s="294"/>
      <c r="K141" s="342"/>
    </row>
    <row r="142" s="1" customFormat="1" ht="15" customHeight="1">
      <c r="B142" s="339"/>
      <c r="C142" s="294" t="s">
        <v>478</v>
      </c>
      <c r="D142" s="294"/>
      <c r="E142" s="294"/>
      <c r="F142" s="317" t="s">
        <v>421</v>
      </c>
      <c r="G142" s="294"/>
      <c r="H142" s="294" t="s">
        <v>479</v>
      </c>
      <c r="I142" s="294" t="s">
        <v>456</v>
      </c>
      <c r="J142" s="294"/>
      <c r="K142" s="342"/>
    </row>
    <row r="143" s="1" customFormat="1" ht="15" customHeight="1">
      <c r="B143" s="343"/>
      <c r="C143" s="344"/>
      <c r="D143" s="344"/>
      <c r="E143" s="344"/>
      <c r="F143" s="344"/>
      <c r="G143" s="344"/>
      <c r="H143" s="344"/>
      <c r="I143" s="344"/>
      <c r="J143" s="344"/>
      <c r="K143" s="345"/>
    </row>
    <row r="144" s="1" customFormat="1" ht="18.75" customHeight="1">
      <c r="B144" s="330"/>
      <c r="C144" s="330"/>
      <c r="D144" s="330"/>
      <c r="E144" s="330"/>
      <c r="F144" s="331"/>
      <c r="G144" s="330"/>
      <c r="H144" s="330"/>
      <c r="I144" s="330"/>
      <c r="J144" s="330"/>
      <c r="K144" s="330"/>
    </row>
    <row r="145" s="1" customFormat="1" ht="18.75" customHeight="1">
      <c r="B145" s="302"/>
      <c r="C145" s="302"/>
      <c r="D145" s="302"/>
      <c r="E145" s="302"/>
      <c r="F145" s="302"/>
      <c r="G145" s="302"/>
      <c r="H145" s="302"/>
      <c r="I145" s="302"/>
      <c r="J145" s="302"/>
      <c r="K145" s="302"/>
    </row>
    <row r="146" s="1" customFormat="1" ht="7.5" customHeight="1">
      <c r="B146" s="303"/>
      <c r="C146" s="304"/>
      <c r="D146" s="304"/>
      <c r="E146" s="304"/>
      <c r="F146" s="304"/>
      <c r="G146" s="304"/>
      <c r="H146" s="304"/>
      <c r="I146" s="304"/>
      <c r="J146" s="304"/>
      <c r="K146" s="305"/>
    </row>
    <row r="147" s="1" customFormat="1" ht="45" customHeight="1">
      <c r="B147" s="306"/>
      <c r="C147" s="307" t="s">
        <v>480</v>
      </c>
      <c r="D147" s="307"/>
      <c r="E147" s="307"/>
      <c r="F147" s="307"/>
      <c r="G147" s="307"/>
      <c r="H147" s="307"/>
      <c r="I147" s="307"/>
      <c r="J147" s="307"/>
      <c r="K147" s="308"/>
    </row>
    <row r="148" s="1" customFormat="1" ht="17.25" customHeight="1">
      <c r="B148" s="306"/>
      <c r="C148" s="309" t="s">
        <v>415</v>
      </c>
      <c r="D148" s="309"/>
      <c r="E148" s="309"/>
      <c r="F148" s="309" t="s">
        <v>416</v>
      </c>
      <c r="G148" s="310"/>
      <c r="H148" s="309" t="s">
        <v>53</v>
      </c>
      <c r="I148" s="309" t="s">
        <v>56</v>
      </c>
      <c r="J148" s="309" t="s">
        <v>417</v>
      </c>
      <c r="K148" s="308"/>
    </row>
    <row r="149" s="1" customFormat="1" ht="17.25" customHeight="1">
      <c r="B149" s="306"/>
      <c r="C149" s="311" t="s">
        <v>418</v>
      </c>
      <c r="D149" s="311"/>
      <c r="E149" s="311"/>
      <c r="F149" s="312" t="s">
        <v>419</v>
      </c>
      <c r="G149" s="313"/>
      <c r="H149" s="311"/>
      <c r="I149" s="311"/>
      <c r="J149" s="311" t="s">
        <v>420</v>
      </c>
      <c r="K149" s="308"/>
    </row>
    <row r="150" s="1" customFormat="1" ht="5.25" customHeight="1">
      <c r="B150" s="319"/>
      <c r="C150" s="314"/>
      <c r="D150" s="314"/>
      <c r="E150" s="314"/>
      <c r="F150" s="314"/>
      <c r="G150" s="315"/>
      <c r="H150" s="314"/>
      <c r="I150" s="314"/>
      <c r="J150" s="314"/>
      <c r="K150" s="342"/>
    </row>
    <row r="151" s="1" customFormat="1" ht="15" customHeight="1">
      <c r="B151" s="319"/>
      <c r="C151" s="346" t="s">
        <v>424</v>
      </c>
      <c r="D151" s="294"/>
      <c r="E151" s="294"/>
      <c r="F151" s="347" t="s">
        <v>421</v>
      </c>
      <c r="G151" s="294"/>
      <c r="H151" s="346" t="s">
        <v>461</v>
      </c>
      <c r="I151" s="346" t="s">
        <v>423</v>
      </c>
      <c r="J151" s="346">
        <v>120</v>
      </c>
      <c r="K151" s="342"/>
    </row>
    <row r="152" s="1" customFormat="1" ht="15" customHeight="1">
      <c r="B152" s="319"/>
      <c r="C152" s="346" t="s">
        <v>470</v>
      </c>
      <c r="D152" s="294"/>
      <c r="E152" s="294"/>
      <c r="F152" s="347" t="s">
        <v>421</v>
      </c>
      <c r="G152" s="294"/>
      <c r="H152" s="346" t="s">
        <v>481</v>
      </c>
      <c r="I152" s="346" t="s">
        <v>423</v>
      </c>
      <c r="J152" s="346" t="s">
        <v>472</v>
      </c>
      <c r="K152" s="342"/>
    </row>
    <row r="153" s="1" customFormat="1" ht="15" customHeight="1">
      <c r="B153" s="319"/>
      <c r="C153" s="346" t="s">
        <v>83</v>
      </c>
      <c r="D153" s="294"/>
      <c r="E153" s="294"/>
      <c r="F153" s="347" t="s">
        <v>421</v>
      </c>
      <c r="G153" s="294"/>
      <c r="H153" s="346" t="s">
        <v>482</v>
      </c>
      <c r="I153" s="346" t="s">
        <v>423</v>
      </c>
      <c r="J153" s="346" t="s">
        <v>472</v>
      </c>
      <c r="K153" s="342"/>
    </row>
    <row r="154" s="1" customFormat="1" ht="15" customHeight="1">
      <c r="B154" s="319"/>
      <c r="C154" s="346" t="s">
        <v>426</v>
      </c>
      <c r="D154" s="294"/>
      <c r="E154" s="294"/>
      <c r="F154" s="347" t="s">
        <v>427</v>
      </c>
      <c r="G154" s="294"/>
      <c r="H154" s="346" t="s">
        <v>461</v>
      </c>
      <c r="I154" s="346" t="s">
        <v>423</v>
      </c>
      <c r="J154" s="346">
        <v>50</v>
      </c>
      <c r="K154" s="342"/>
    </row>
    <row r="155" s="1" customFormat="1" ht="15" customHeight="1">
      <c r="B155" s="319"/>
      <c r="C155" s="346" t="s">
        <v>429</v>
      </c>
      <c r="D155" s="294"/>
      <c r="E155" s="294"/>
      <c r="F155" s="347" t="s">
        <v>421</v>
      </c>
      <c r="G155" s="294"/>
      <c r="H155" s="346" t="s">
        <v>461</v>
      </c>
      <c r="I155" s="346" t="s">
        <v>431</v>
      </c>
      <c r="J155" s="346"/>
      <c r="K155" s="342"/>
    </row>
    <row r="156" s="1" customFormat="1" ht="15" customHeight="1">
      <c r="B156" s="319"/>
      <c r="C156" s="346" t="s">
        <v>440</v>
      </c>
      <c r="D156" s="294"/>
      <c r="E156" s="294"/>
      <c r="F156" s="347" t="s">
        <v>427</v>
      </c>
      <c r="G156" s="294"/>
      <c r="H156" s="346" t="s">
        <v>461</v>
      </c>
      <c r="I156" s="346" t="s">
        <v>423</v>
      </c>
      <c r="J156" s="346">
        <v>50</v>
      </c>
      <c r="K156" s="342"/>
    </row>
    <row r="157" s="1" customFormat="1" ht="15" customHeight="1">
      <c r="B157" s="319"/>
      <c r="C157" s="346" t="s">
        <v>448</v>
      </c>
      <c r="D157" s="294"/>
      <c r="E157" s="294"/>
      <c r="F157" s="347" t="s">
        <v>427</v>
      </c>
      <c r="G157" s="294"/>
      <c r="H157" s="346" t="s">
        <v>461</v>
      </c>
      <c r="I157" s="346" t="s">
        <v>423</v>
      </c>
      <c r="J157" s="346">
        <v>50</v>
      </c>
      <c r="K157" s="342"/>
    </row>
    <row r="158" s="1" customFormat="1" ht="15" customHeight="1">
      <c r="B158" s="319"/>
      <c r="C158" s="346" t="s">
        <v>446</v>
      </c>
      <c r="D158" s="294"/>
      <c r="E158" s="294"/>
      <c r="F158" s="347" t="s">
        <v>427</v>
      </c>
      <c r="G158" s="294"/>
      <c r="H158" s="346" t="s">
        <v>461</v>
      </c>
      <c r="I158" s="346" t="s">
        <v>423</v>
      </c>
      <c r="J158" s="346">
        <v>50</v>
      </c>
      <c r="K158" s="342"/>
    </row>
    <row r="159" s="1" customFormat="1" ht="15" customHeight="1">
      <c r="B159" s="319"/>
      <c r="C159" s="346" t="s">
        <v>103</v>
      </c>
      <c r="D159" s="294"/>
      <c r="E159" s="294"/>
      <c r="F159" s="347" t="s">
        <v>421</v>
      </c>
      <c r="G159" s="294"/>
      <c r="H159" s="346" t="s">
        <v>483</v>
      </c>
      <c r="I159" s="346" t="s">
        <v>423</v>
      </c>
      <c r="J159" s="346" t="s">
        <v>484</v>
      </c>
      <c r="K159" s="342"/>
    </row>
    <row r="160" s="1" customFormat="1" ht="15" customHeight="1">
      <c r="B160" s="319"/>
      <c r="C160" s="346" t="s">
        <v>485</v>
      </c>
      <c r="D160" s="294"/>
      <c r="E160" s="294"/>
      <c r="F160" s="347" t="s">
        <v>421</v>
      </c>
      <c r="G160" s="294"/>
      <c r="H160" s="346" t="s">
        <v>486</v>
      </c>
      <c r="I160" s="346" t="s">
        <v>456</v>
      </c>
      <c r="J160" s="346"/>
      <c r="K160" s="342"/>
    </row>
    <row r="161" s="1" customFormat="1" ht="15" customHeight="1">
      <c r="B161" s="348"/>
      <c r="C161" s="328"/>
      <c r="D161" s="328"/>
      <c r="E161" s="328"/>
      <c r="F161" s="328"/>
      <c r="G161" s="328"/>
      <c r="H161" s="328"/>
      <c r="I161" s="328"/>
      <c r="J161" s="328"/>
      <c r="K161" s="349"/>
    </row>
    <row r="162" s="1" customFormat="1" ht="18.75" customHeight="1">
      <c r="B162" s="330"/>
      <c r="C162" s="340"/>
      <c r="D162" s="340"/>
      <c r="E162" s="340"/>
      <c r="F162" s="350"/>
      <c r="G162" s="340"/>
      <c r="H162" s="340"/>
      <c r="I162" s="340"/>
      <c r="J162" s="340"/>
      <c r="K162" s="330"/>
    </row>
    <row r="163" s="1" customFormat="1" ht="18.75" customHeight="1">
      <c r="B163" s="302"/>
      <c r="C163" s="302"/>
      <c r="D163" s="302"/>
      <c r="E163" s="302"/>
      <c r="F163" s="302"/>
      <c r="G163" s="302"/>
      <c r="H163" s="302"/>
      <c r="I163" s="302"/>
      <c r="J163" s="302"/>
      <c r="K163" s="302"/>
    </row>
    <row r="164" s="1" customFormat="1" ht="7.5" customHeight="1">
      <c r="B164" s="281"/>
      <c r="C164" s="282"/>
      <c r="D164" s="282"/>
      <c r="E164" s="282"/>
      <c r="F164" s="282"/>
      <c r="G164" s="282"/>
      <c r="H164" s="282"/>
      <c r="I164" s="282"/>
      <c r="J164" s="282"/>
      <c r="K164" s="283"/>
    </row>
    <row r="165" s="1" customFormat="1" ht="45" customHeight="1">
      <c r="B165" s="284"/>
      <c r="C165" s="285" t="s">
        <v>487</v>
      </c>
      <c r="D165" s="285"/>
      <c r="E165" s="285"/>
      <c r="F165" s="285"/>
      <c r="G165" s="285"/>
      <c r="H165" s="285"/>
      <c r="I165" s="285"/>
      <c r="J165" s="285"/>
      <c r="K165" s="286"/>
    </row>
    <row r="166" s="1" customFormat="1" ht="17.25" customHeight="1">
      <c r="B166" s="284"/>
      <c r="C166" s="309" t="s">
        <v>415</v>
      </c>
      <c r="D166" s="309"/>
      <c r="E166" s="309"/>
      <c r="F166" s="309" t="s">
        <v>416</v>
      </c>
      <c r="G166" s="351"/>
      <c r="H166" s="352" t="s">
        <v>53</v>
      </c>
      <c r="I166" s="352" t="s">
        <v>56</v>
      </c>
      <c r="J166" s="309" t="s">
        <v>417</v>
      </c>
      <c r="K166" s="286"/>
    </row>
    <row r="167" s="1" customFormat="1" ht="17.25" customHeight="1">
      <c r="B167" s="287"/>
      <c r="C167" s="311" t="s">
        <v>418</v>
      </c>
      <c r="D167" s="311"/>
      <c r="E167" s="311"/>
      <c r="F167" s="312" t="s">
        <v>419</v>
      </c>
      <c r="G167" s="353"/>
      <c r="H167" s="354"/>
      <c r="I167" s="354"/>
      <c r="J167" s="311" t="s">
        <v>420</v>
      </c>
      <c r="K167" s="289"/>
    </row>
    <row r="168" s="1" customFormat="1" ht="5.25" customHeight="1">
      <c r="B168" s="319"/>
      <c r="C168" s="314"/>
      <c r="D168" s="314"/>
      <c r="E168" s="314"/>
      <c r="F168" s="314"/>
      <c r="G168" s="315"/>
      <c r="H168" s="314"/>
      <c r="I168" s="314"/>
      <c r="J168" s="314"/>
      <c r="K168" s="342"/>
    </row>
    <row r="169" s="1" customFormat="1" ht="15" customHeight="1">
      <c r="B169" s="319"/>
      <c r="C169" s="294" t="s">
        <v>424</v>
      </c>
      <c r="D169" s="294"/>
      <c r="E169" s="294"/>
      <c r="F169" s="317" t="s">
        <v>421</v>
      </c>
      <c r="G169" s="294"/>
      <c r="H169" s="294" t="s">
        <v>461</v>
      </c>
      <c r="I169" s="294" t="s">
        <v>423</v>
      </c>
      <c r="J169" s="294">
        <v>120</v>
      </c>
      <c r="K169" s="342"/>
    </row>
    <row r="170" s="1" customFormat="1" ht="15" customHeight="1">
      <c r="B170" s="319"/>
      <c r="C170" s="294" t="s">
        <v>470</v>
      </c>
      <c r="D170" s="294"/>
      <c r="E170" s="294"/>
      <c r="F170" s="317" t="s">
        <v>421</v>
      </c>
      <c r="G170" s="294"/>
      <c r="H170" s="294" t="s">
        <v>471</v>
      </c>
      <c r="I170" s="294" t="s">
        <v>423</v>
      </c>
      <c r="J170" s="294" t="s">
        <v>472</v>
      </c>
      <c r="K170" s="342"/>
    </row>
    <row r="171" s="1" customFormat="1" ht="15" customHeight="1">
      <c r="B171" s="319"/>
      <c r="C171" s="294" t="s">
        <v>83</v>
      </c>
      <c r="D171" s="294"/>
      <c r="E171" s="294"/>
      <c r="F171" s="317" t="s">
        <v>421</v>
      </c>
      <c r="G171" s="294"/>
      <c r="H171" s="294" t="s">
        <v>488</v>
      </c>
      <c r="I171" s="294" t="s">
        <v>423</v>
      </c>
      <c r="J171" s="294" t="s">
        <v>472</v>
      </c>
      <c r="K171" s="342"/>
    </row>
    <row r="172" s="1" customFormat="1" ht="15" customHeight="1">
      <c r="B172" s="319"/>
      <c r="C172" s="294" t="s">
        <v>426</v>
      </c>
      <c r="D172" s="294"/>
      <c r="E172" s="294"/>
      <c r="F172" s="317" t="s">
        <v>427</v>
      </c>
      <c r="G172" s="294"/>
      <c r="H172" s="294" t="s">
        <v>488</v>
      </c>
      <c r="I172" s="294" t="s">
        <v>423</v>
      </c>
      <c r="J172" s="294">
        <v>50</v>
      </c>
      <c r="K172" s="342"/>
    </row>
    <row r="173" s="1" customFormat="1" ht="15" customHeight="1">
      <c r="B173" s="319"/>
      <c r="C173" s="294" t="s">
        <v>429</v>
      </c>
      <c r="D173" s="294"/>
      <c r="E173" s="294"/>
      <c r="F173" s="317" t="s">
        <v>421</v>
      </c>
      <c r="G173" s="294"/>
      <c r="H173" s="294" t="s">
        <v>488</v>
      </c>
      <c r="I173" s="294" t="s">
        <v>431</v>
      </c>
      <c r="J173" s="294"/>
      <c r="K173" s="342"/>
    </row>
    <row r="174" s="1" customFormat="1" ht="15" customHeight="1">
      <c r="B174" s="319"/>
      <c r="C174" s="294" t="s">
        <v>440</v>
      </c>
      <c r="D174" s="294"/>
      <c r="E174" s="294"/>
      <c r="F174" s="317" t="s">
        <v>427</v>
      </c>
      <c r="G174" s="294"/>
      <c r="H174" s="294" t="s">
        <v>488</v>
      </c>
      <c r="I174" s="294" t="s">
        <v>423</v>
      </c>
      <c r="J174" s="294">
        <v>50</v>
      </c>
      <c r="K174" s="342"/>
    </row>
    <row r="175" s="1" customFormat="1" ht="15" customHeight="1">
      <c r="B175" s="319"/>
      <c r="C175" s="294" t="s">
        <v>448</v>
      </c>
      <c r="D175" s="294"/>
      <c r="E175" s="294"/>
      <c r="F175" s="317" t="s">
        <v>427</v>
      </c>
      <c r="G175" s="294"/>
      <c r="H175" s="294" t="s">
        <v>488</v>
      </c>
      <c r="I175" s="294" t="s">
        <v>423</v>
      </c>
      <c r="J175" s="294">
        <v>50</v>
      </c>
      <c r="K175" s="342"/>
    </row>
    <row r="176" s="1" customFormat="1" ht="15" customHeight="1">
      <c r="B176" s="319"/>
      <c r="C176" s="294" t="s">
        <v>446</v>
      </c>
      <c r="D176" s="294"/>
      <c r="E176" s="294"/>
      <c r="F176" s="317" t="s">
        <v>427</v>
      </c>
      <c r="G176" s="294"/>
      <c r="H176" s="294" t="s">
        <v>488</v>
      </c>
      <c r="I176" s="294" t="s">
        <v>423</v>
      </c>
      <c r="J176" s="294">
        <v>50</v>
      </c>
      <c r="K176" s="342"/>
    </row>
    <row r="177" s="1" customFormat="1" ht="15" customHeight="1">
      <c r="B177" s="319"/>
      <c r="C177" s="294" t="s">
        <v>110</v>
      </c>
      <c r="D177" s="294"/>
      <c r="E177" s="294"/>
      <c r="F177" s="317" t="s">
        <v>421</v>
      </c>
      <c r="G177" s="294"/>
      <c r="H177" s="294" t="s">
        <v>489</v>
      </c>
      <c r="I177" s="294" t="s">
        <v>490</v>
      </c>
      <c r="J177" s="294"/>
      <c r="K177" s="342"/>
    </row>
    <row r="178" s="1" customFormat="1" ht="15" customHeight="1">
      <c r="B178" s="319"/>
      <c r="C178" s="294" t="s">
        <v>56</v>
      </c>
      <c r="D178" s="294"/>
      <c r="E178" s="294"/>
      <c r="F178" s="317" t="s">
        <v>421</v>
      </c>
      <c r="G178" s="294"/>
      <c r="H178" s="294" t="s">
        <v>491</v>
      </c>
      <c r="I178" s="294" t="s">
        <v>492</v>
      </c>
      <c r="J178" s="294">
        <v>1</v>
      </c>
      <c r="K178" s="342"/>
    </row>
    <row r="179" s="1" customFormat="1" ht="15" customHeight="1">
      <c r="B179" s="319"/>
      <c r="C179" s="294" t="s">
        <v>52</v>
      </c>
      <c r="D179" s="294"/>
      <c r="E179" s="294"/>
      <c r="F179" s="317" t="s">
        <v>421</v>
      </c>
      <c r="G179" s="294"/>
      <c r="H179" s="294" t="s">
        <v>493</v>
      </c>
      <c r="I179" s="294" t="s">
        <v>423</v>
      </c>
      <c r="J179" s="294">
        <v>20</v>
      </c>
      <c r="K179" s="342"/>
    </row>
    <row r="180" s="1" customFormat="1" ht="15" customHeight="1">
      <c r="B180" s="319"/>
      <c r="C180" s="294" t="s">
        <v>53</v>
      </c>
      <c r="D180" s="294"/>
      <c r="E180" s="294"/>
      <c r="F180" s="317" t="s">
        <v>421</v>
      </c>
      <c r="G180" s="294"/>
      <c r="H180" s="294" t="s">
        <v>494</v>
      </c>
      <c r="I180" s="294" t="s">
        <v>423</v>
      </c>
      <c r="J180" s="294">
        <v>255</v>
      </c>
      <c r="K180" s="342"/>
    </row>
    <row r="181" s="1" customFormat="1" ht="15" customHeight="1">
      <c r="B181" s="319"/>
      <c r="C181" s="294" t="s">
        <v>111</v>
      </c>
      <c r="D181" s="294"/>
      <c r="E181" s="294"/>
      <c r="F181" s="317" t="s">
        <v>421</v>
      </c>
      <c r="G181" s="294"/>
      <c r="H181" s="294" t="s">
        <v>385</v>
      </c>
      <c r="I181" s="294" t="s">
        <v>423</v>
      </c>
      <c r="J181" s="294">
        <v>10</v>
      </c>
      <c r="K181" s="342"/>
    </row>
    <row r="182" s="1" customFormat="1" ht="15" customHeight="1">
      <c r="B182" s="319"/>
      <c r="C182" s="294" t="s">
        <v>112</v>
      </c>
      <c r="D182" s="294"/>
      <c r="E182" s="294"/>
      <c r="F182" s="317" t="s">
        <v>421</v>
      </c>
      <c r="G182" s="294"/>
      <c r="H182" s="294" t="s">
        <v>495</v>
      </c>
      <c r="I182" s="294" t="s">
        <v>456</v>
      </c>
      <c r="J182" s="294"/>
      <c r="K182" s="342"/>
    </row>
    <row r="183" s="1" customFormat="1" ht="15" customHeight="1">
      <c r="B183" s="319"/>
      <c r="C183" s="294" t="s">
        <v>496</v>
      </c>
      <c r="D183" s="294"/>
      <c r="E183" s="294"/>
      <c r="F183" s="317" t="s">
        <v>421</v>
      </c>
      <c r="G183" s="294"/>
      <c r="H183" s="294" t="s">
        <v>497</v>
      </c>
      <c r="I183" s="294" t="s">
        <v>456</v>
      </c>
      <c r="J183" s="294"/>
      <c r="K183" s="342"/>
    </row>
    <row r="184" s="1" customFormat="1" ht="15" customHeight="1">
      <c r="B184" s="319"/>
      <c r="C184" s="294" t="s">
        <v>485</v>
      </c>
      <c r="D184" s="294"/>
      <c r="E184" s="294"/>
      <c r="F184" s="317" t="s">
        <v>421</v>
      </c>
      <c r="G184" s="294"/>
      <c r="H184" s="294" t="s">
        <v>498</v>
      </c>
      <c r="I184" s="294" t="s">
        <v>456</v>
      </c>
      <c r="J184" s="294"/>
      <c r="K184" s="342"/>
    </row>
    <row r="185" s="1" customFormat="1" ht="15" customHeight="1">
      <c r="B185" s="319"/>
      <c r="C185" s="294" t="s">
        <v>114</v>
      </c>
      <c r="D185" s="294"/>
      <c r="E185" s="294"/>
      <c r="F185" s="317" t="s">
        <v>427</v>
      </c>
      <c r="G185" s="294"/>
      <c r="H185" s="294" t="s">
        <v>499</v>
      </c>
      <c r="I185" s="294" t="s">
        <v>423</v>
      </c>
      <c r="J185" s="294">
        <v>50</v>
      </c>
      <c r="K185" s="342"/>
    </row>
    <row r="186" s="1" customFormat="1" ht="15" customHeight="1">
      <c r="B186" s="319"/>
      <c r="C186" s="294" t="s">
        <v>500</v>
      </c>
      <c r="D186" s="294"/>
      <c r="E186" s="294"/>
      <c r="F186" s="317" t="s">
        <v>427</v>
      </c>
      <c r="G186" s="294"/>
      <c r="H186" s="294" t="s">
        <v>501</v>
      </c>
      <c r="I186" s="294" t="s">
        <v>502</v>
      </c>
      <c r="J186" s="294"/>
      <c r="K186" s="342"/>
    </row>
    <row r="187" s="1" customFormat="1" ht="15" customHeight="1">
      <c r="B187" s="319"/>
      <c r="C187" s="294" t="s">
        <v>503</v>
      </c>
      <c r="D187" s="294"/>
      <c r="E187" s="294"/>
      <c r="F187" s="317" t="s">
        <v>427</v>
      </c>
      <c r="G187" s="294"/>
      <c r="H187" s="294" t="s">
        <v>504</v>
      </c>
      <c r="I187" s="294" t="s">
        <v>502</v>
      </c>
      <c r="J187" s="294"/>
      <c r="K187" s="342"/>
    </row>
    <row r="188" s="1" customFormat="1" ht="15" customHeight="1">
      <c r="B188" s="319"/>
      <c r="C188" s="294" t="s">
        <v>505</v>
      </c>
      <c r="D188" s="294"/>
      <c r="E188" s="294"/>
      <c r="F188" s="317" t="s">
        <v>427</v>
      </c>
      <c r="G188" s="294"/>
      <c r="H188" s="294" t="s">
        <v>506</v>
      </c>
      <c r="I188" s="294" t="s">
        <v>502</v>
      </c>
      <c r="J188" s="294"/>
      <c r="K188" s="342"/>
    </row>
    <row r="189" s="1" customFormat="1" ht="15" customHeight="1">
      <c r="B189" s="319"/>
      <c r="C189" s="355" t="s">
        <v>507</v>
      </c>
      <c r="D189" s="294"/>
      <c r="E189" s="294"/>
      <c r="F189" s="317" t="s">
        <v>427</v>
      </c>
      <c r="G189" s="294"/>
      <c r="H189" s="294" t="s">
        <v>508</v>
      </c>
      <c r="I189" s="294" t="s">
        <v>509</v>
      </c>
      <c r="J189" s="356" t="s">
        <v>510</v>
      </c>
      <c r="K189" s="342"/>
    </row>
    <row r="190" s="1" customFormat="1" ht="15" customHeight="1">
      <c r="B190" s="319"/>
      <c r="C190" s="355" t="s">
        <v>41</v>
      </c>
      <c r="D190" s="294"/>
      <c r="E190" s="294"/>
      <c r="F190" s="317" t="s">
        <v>421</v>
      </c>
      <c r="G190" s="294"/>
      <c r="H190" s="291" t="s">
        <v>511</v>
      </c>
      <c r="I190" s="294" t="s">
        <v>512</v>
      </c>
      <c r="J190" s="294"/>
      <c r="K190" s="342"/>
    </row>
    <row r="191" s="1" customFormat="1" ht="15" customHeight="1">
      <c r="B191" s="319"/>
      <c r="C191" s="355" t="s">
        <v>513</v>
      </c>
      <c r="D191" s="294"/>
      <c r="E191" s="294"/>
      <c r="F191" s="317" t="s">
        <v>421</v>
      </c>
      <c r="G191" s="294"/>
      <c r="H191" s="294" t="s">
        <v>514</v>
      </c>
      <c r="I191" s="294" t="s">
        <v>456</v>
      </c>
      <c r="J191" s="294"/>
      <c r="K191" s="342"/>
    </row>
    <row r="192" s="1" customFormat="1" ht="15" customHeight="1">
      <c r="B192" s="319"/>
      <c r="C192" s="355" t="s">
        <v>515</v>
      </c>
      <c r="D192" s="294"/>
      <c r="E192" s="294"/>
      <c r="F192" s="317" t="s">
        <v>421</v>
      </c>
      <c r="G192" s="294"/>
      <c r="H192" s="294" t="s">
        <v>516</v>
      </c>
      <c r="I192" s="294" t="s">
        <v>456</v>
      </c>
      <c r="J192" s="294"/>
      <c r="K192" s="342"/>
    </row>
    <row r="193" s="1" customFormat="1" ht="15" customHeight="1">
      <c r="B193" s="319"/>
      <c r="C193" s="355" t="s">
        <v>517</v>
      </c>
      <c r="D193" s="294"/>
      <c r="E193" s="294"/>
      <c r="F193" s="317" t="s">
        <v>427</v>
      </c>
      <c r="G193" s="294"/>
      <c r="H193" s="294" t="s">
        <v>518</v>
      </c>
      <c r="I193" s="294" t="s">
        <v>456</v>
      </c>
      <c r="J193" s="294"/>
      <c r="K193" s="342"/>
    </row>
    <row r="194" s="1" customFormat="1" ht="15" customHeight="1">
      <c r="B194" s="348"/>
      <c r="C194" s="357"/>
      <c r="D194" s="328"/>
      <c r="E194" s="328"/>
      <c r="F194" s="328"/>
      <c r="G194" s="328"/>
      <c r="H194" s="328"/>
      <c r="I194" s="328"/>
      <c r="J194" s="328"/>
      <c r="K194" s="349"/>
    </row>
    <row r="195" s="1" customFormat="1" ht="18.75" customHeight="1">
      <c r="B195" s="330"/>
      <c r="C195" s="340"/>
      <c r="D195" s="340"/>
      <c r="E195" s="340"/>
      <c r="F195" s="350"/>
      <c r="G195" s="340"/>
      <c r="H195" s="340"/>
      <c r="I195" s="340"/>
      <c r="J195" s="340"/>
      <c r="K195" s="330"/>
    </row>
    <row r="196" s="1" customFormat="1" ht="18.75" customHeight="1">
      <c r="B196" s="330"/>
      <c r="C196" s="340"/>
      <c r="D196" s="340"/>
      <c r="E196" s="340"/>
      <c r="F196" s="350"/>
      <c r="G196" s="340"/>
      <c r="H196" s="340"/>
      <c r="I196" s="340"/>
      <c r="J196" s="340"/>
      <c r="K196" s="330"/>
    </row>
    <row r="197" s="1" customFormat="1" ht="18.75" customHeight="1">
      <c r="B197" s="302"/>
      <c r="C197" s="302"/>
      <c r="D197" s="302"/>
      <c r="E197" s="302"/>
      <c r="F197" s="302"/>
      <c r="G197" s="302"/>
      <c r="H197" s="302"/>
      <c r="I197" s="302"/>
      <c r="J197" s="302"/>
      <c r="K197" s="302"/>
    </row>
    <row r="198" s="1" customFormat="1" ht="13.5">
      <c r="B198" s="281"/>
      <c r="C198" s="282"/>
      <c r="D198" s="282"/>
      <c r="E198" s="282"/>
      <c r="F198" s="282"/>
      <c r="G198" s="282"/>
      <c r="H198" s="282"/>
      <c r="I198" s="282"/>
      <c r="J198" s="282"/>
      <c r="K198" s="283"/>
    </row>
    <row r="199" s="1" customFormat="1" ht="21">
      <c r="B199" s="284"/>
      <c r="C199" s="285" t="s">
        <v>519</v>
      </c>
      <c r="D199" s="285"/>
      <c r="E199" s="285"/>
      <c r="F199" s="285"/>
      <c r="G199" s="285"/>
      <c r="H199" s="285"/>
      <c r="I199" s="285"/>
      <c r="J199" s="285"/>
      <c r="K199" s="286"/>
    </row>
    <row r="200" s="1" customFormat="1" ht="25.5" customHeight="1">
      <c r="B200" s="284"/>
      <c r="C200" s="358" t="s">
        <v>520</v>
      </c>
      <c r="D200" s="358"/>
      <c r="E200" s="358"/>
      <c r="F200" s="358" t="s">
        <v>521</v>
      </c>
      <c r="G200" s="359"/>
      <c r="H200" s="358" t="s">
        <v>522</v>
      </c>
      <c r="I200" s="358"/>
      <c r="J200" s="358"/>
      <c r="K200" s="286"/>
    </row>
    <row r="201" s="1" customFormat="1" ht="5.25" customHeight="1">
      <c r="B201" s="319"/>
      <c r="C201" s="314"/>
      <c r="D201" s="314"/>
      <c r="E201" s="314"/>
      <c r="F201" s="314"/>
      <c r="G201" s="340"/>
      <c r="H201" s="314"/>
      <c r="I201" s="314"/>
      <c r="J201" s="314"/>
      <c r="K201" s="342"/>
    </row>
    <row r="202" s="1" customFormat="1" ht="15" customHeight="1">
      <c r="B202" s="319"/>
      <c r="C202" s="294" t="s">
        <v>512</v>
      </c>
      <c r="D202" s="294"/>
      <c r="E202" s="294"/>
      <c r="F202" s="317" t="s">
        <v>42</v>
      </c>
      <c r="G202" s="294"/>
      <c r="H202" s="294" t="s">
        <v>523</v>
      </c>
      <c r="I202" s="294"/>
      <c r="J202" s="294"/>
      <c r="K202" s="342"/>
    </row>
    <row r="203" s="1" customFormat="1" ht="15" customHeight="1">
      <c r="B203" s="319"/>
      <c r="C203" s="294"/>
      <c r="D203" s="294"/>
      <c r="E203" s="294"/>
      <c r="F203" s="317" t="s">
        <v>43</v>
      </c>
      <c r="G203" s="294"/>
      <c r="H203" s="294" t="s">
        <v>524</v>
      </c>
      <c r="I203" s="294"/>
      <c r="J203" s="294"/>
      <c r="K203" s="342"/>
    </row>
    <row r="204" s="1" customFormat="1" ht="15" customHeight="1">
      <c r="B204" s="319"/>
      <c r="C204" s="294"/>
      <c r="D204" s="294"/>
      <c r="E204" s="294"/>
      <c r="F204" s="317" t="s">
        <v>46</v>
      </c>
      <c r="G204" s="294"/>
      <c r="H204" s="294" t="s">
        <v>525</v>
      </c>
      <c r="I204" s="294"/>
      <c r="J204" s="294"/>
      <c r="K204" s="342"/>
    </row>
    <row r="205" s="1" customFormat="1" ht="15" customHeight="1">
      <c r="B205" s="319"/>
      <c r="C205" s="294"/>
      <c r="D205" s="294"/>
      <c r="E205" s="294"/>
      <c r="F205" s="317" t="s">
        <v>44</v>
      </c>
      <c r="G205" s="294"/>
      <c r="H205" s="294" t="s">
        <v>526</v>
      </c>
      <c r="I205" s="294"/>
      <c r="J205" s="294"/>
      <c r="K205" s="342"/>
    </row>
    <row r="206" s="1" customFormat="1" ht="15" customHeight="1">
      <c r="B206" s="319"/>
      <c r="C206" s="294"/>
      <c r="D206" s="294"/>
      <c r="E206" s="294"/>
      <c r="F206" s="317" t="s">
        <v>45</v>
      </c>
      <c r="G206" s="294"/>
      <c r="H206" s="294" t="s">
        <v>527</v>
      </c>
      <c r="I206" s="294"/>
      <c r="J206" s="294"/>
      <c r="K206" s="342"/>
    </row>
    <row r="207" s="1" customFormat="1" ht="15" customHeight="1">
      <c r="B207" s="319"/>
      <c r="C207" s="294"/>
      <c r="D207" s="294"/>
      <c r="E207" s="294"/>
      <c r="F207" s="317"/>
      <c r="G207" s="294"/>
      <c r="H207" s="294"/>
      <c r="I207" s="294"/>
      <c r="J207" s="294"/>
      <c r="K207" s="342"/>
    </row>
    <row r="208" s="1" customFormat="1" ht="15" customHeight="1">
      <c r="B208" s="319"/>
      <c r="C208" s="294" t="s">
        <v>468</v>
      </c>
      <c r="D208" s="294"/>
      <c r="E208" s="294"/>
      <c r="F208" s="317" t="s">
        <v>77</v>
      </c>
      <c r="G208" s="294"/>
      <c r="H208" s="294" t="s">
        <v>528</v>
      </c>
      <c r="I208" s="294"/>
      <c r="J208" s="294"/>
      <c r="K208" s="342"/>
    </row>
    <row r="209" s="1" customFormat="1" ht="15" customHeight="1">
      <c r="B209" s="319"/>
      <c r="C209" s="294"/>
      <c r="D209" s="294"/>
      <c r="E209" s="294"/>
      <c r="F209" s="317" t="s">
        <v>365</v>
      </c>
      <c r="G209" s="294"/>
      <c r="H209" s="294" t="s">
        <v>366</v>
      </c>
      <c r="I209" s="294"/>
      <c r="J209" s="294"/>
      <c r="K209" s="342"/>
    </row>
    <row r="210" s="1" customFormat="1" ht="15" customHeight="1">
      <c r="B210" s="319"/>
      <c r="C210" s="294"/>
      <c r="D210" s="294"/>
      <c r="E210" s="294"/>
      <c r="F210" s="317" t="s">
        <v>363</v>
      </c>
      <c r="G210" s="294"/>
      <c r="H210" s="294" t="s">
        <v>529</v>
      </c>
      <c r="I210" s="294"/>
      <c r="J210" s="294"/>
      <c r="K210" s="342"/>
    </row>
    <row r="211" s="1" customFormat="1" ht="15" customHeight="1">
      <c r="B211" s="360"/>
      <c r="C211" s="294"/>
      <c r="D211" s="294"/>
      <c r="E211" s="294"/>
      <c r="F211" s="317" t="s">
        <v>94</v>
      </c>
      <c r="G211" s="355"/>
      <c r="H211" s="346" t="s">
        <v>367</v>
      </c>
      <c r="I211" s="346"/>
      <c r="J211" s="346"/>
      <c r="K211" s="361"/>
    </row>
    <row r="212" s="1" customFormat="1" ht="15" customHeight="1">
      <c r="B212" s="360"/>
      <c r="C212" s="294"/>
      <c r="D212" s="294"/>
      <c r="E212" s="294"/>
      <c r="F212" s="317" t="s">
        <v>368</v>
      </c>
      <c r="G212" s="355"/>
      <c r="H212" s="346" t="s">
        <v>530</v>
      </c>
      <c r="I212" s="346"/>
      <c r="J212" s="346"/>
      <c r="K212" s="361"/>
    </row>
    <row r="213" s="1" customFormat="1" ht="15" customHeight="1">
      <c r="B213" s="360"/>
      <c r="C213" s="294"/>
      <c r="D213" s="294"/>
      <c r="E213" s="294"/>
      <c r="F213" s="317"/>
      <c r="G213" s="355"/>
      <c r="H213" s="346"/>
      <c r="I213" s="346"/>
      <c r="J213" s="346"/>
      <c r="K213" s="361"/>
    </row>
    <row r="214" s="1" customFormat="1" ht="15" customHeight="1">
      <c r="B214" s="360"/>
      <c r="C214" s="294" t="s">
        <v>492</v>
      </c>
      <c r="D214" s="294"/>
      <c r="E214" s="294"/>
      <c r="F214" s="317">
        <v>1</v>
      </c>
      <c r="G214" s="355"/>
      <c r="H214" s="346" t="s">
        <v>531</v>
      </c>
      <c r="I214" s="346"/>
      <c r="J214" s="346"/>
      <c r="K214" s="361"/>
    </row>
    <row r="215" s="1" customFormat="1" ht="15" customHeight="1">
      <c r="B215" s="360"/>
      <c r="C215" s="294"/>
      <c r="D215" s="294"/>
      <c r="E215" s="294"/>
      <c r="F215" s="317">
        <v>2</v>
      </c>
      <c r="G215" s="355"/>
      <c r="H215" s="346" t="s">
        <v>532</v>
      </c>
      <c r="I215" s="346"/>
      <c r="J215" s="346"/>
      <c r="K215" s="361"/>
    </row>
    <row r="216" s="1" customFormat="1" ht="15" customHeight="1">
      <c r="B216" s="360"/>
      <c r="C216" s="294"/>
      <c r="D216" s="294"/>
      <c r="E216" s="294"/>
      <c r="F216" s="317">
        <v>3</v>
      </c>
      <c r="G216" s="355"/>
      <c r="H216" s="346" t="s">
        <v>533</v>
      </c>
      <c r="I216" s="346"/>
      <c r="J216" s="346"/>
      <c r="K216" s="361"/>
    </row>
    <row r="217" s="1" customFormat="1" ht="15" customHeight="1">
      <c r="B217" s="360"/>
      <c r="C217" s="294"/>
      <c r="D217" s="294"/>
      <c r="E217" s="294"/>
      <c r="F217" s="317">
        <v>4</v>
      </c>
      <c r="G217" s="355"/>
      <c r="H217" s="346" t="s">
        <v>534</v>
      </c>
      <c r="I217" s="346"/>
      <c r="J217" s="346"/>
      <c r="K217" s="361"/>
    </row>
    <row r="218" s="1" customFormat="1" ht="12.75" customHeight="1">
      <c r="B218" s="362"/>
      <c r="C218" s="363"/>
      <c r="D218" s="363"/>
      <c r="E218" s="363"/>
      <c r="F218" s="363"/>
      <c r="G218" s="363"/>
      <c r="H218" s="363"/>
      <c r="I218" s="363"/>
      <c r="J218" s="363"/>
      <c r="K218" s="364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VACKAR-NB\Ziva</dc:creator>
  <cp:lastModifiedBy>VACKAR-NB\Ziva</cp:lastModifiedBy>
  <dcterms:created xsi:type="dcterms:W3CDTF">2023-01-20T09:07:12Z</dcterms:created>
  <dcterms:modified xsi:type="dcterms:W3CDTF">2023-01-20T09:07:17Z</dcterms:modified>
</cp:coreProperties>
</file>